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600" windowHeight="7995" activeTab="4"/>
  </bookViews>
  <sheets>
    <sheet name="EXTC" sheetId="1" r:id="rId1"/>
    <sheet name="1st list" sheetId="4" r:id="rId2"/>
    <sheet name="Sheet1" sheetId="8" r:id="rId3"/>
    <sheet name="Sheet2" sheetId="9" r:id="rId4"/>
    <sheet name="2nd list" sheetId="10" r:id="rId5"/>
  </sheets>
  <calcPr calcId="124519"/>
</workbook>
</file>

<file path=xl/calcChain.xml><?xml version="1.0" encoding="utf-8"?>
<calcChain xmlns="http://schemas.openxmlformats.org/spreadsheetml/2006/main">
  <c r="P72" i="10"/>
  <c r="P73"/>
  <c r="P74"/>
  <c r="P75"/>
  <c r="P76"/>
  <c r="P77"/>
  <c r="P78"/>
  <c r="P79"/>
  <c r="P80"/>
  <c r="P81"/>
  <c r="P82"/>
  <c r="P83"/>
  <c r="P84"/>
  <c r="P85"/>
  <c r="P86"/>
  <c r="P87"/>
  <c r="P71"/>
  <c r="H6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8"/>
  <c r="O82"/>
  <c r="O83"/>
  <c r="O84"/>
  <c r="O85"/>
  <c r="O86"/>
  <c r="O87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10"/>
  <c r="O11"/>
  <c r="O12"/>
  <c r="O13"/>
  <c r="O14"/>
  <c r="O15"/>
  <c r="O16"/>
  <c r="O17"/>
  <c r="O18"/>
  <c r="O19"/>
  <c r="O20"/>
  <c r="O21"/>
  <c r="O8"/>
  <c r="O9"/>
  <c r="O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N87"/>
  <c r="N86"/>
  <c r="N85"/>
  <c r="N84"/>
  <c r="N83"/>
  <c r="N82"/>
  <c r="N81"/>
  <c r="N80"/>
  <c r="N79"/>
  <c r="N78"/>
  <c r="N77"/>
  <c r="N76"/>
  <c r="N75"/>
  <c r="N74"/>
  <c r="N73"/>
  <c r="N72"/>
  <c r="N71"/>
  <c r="Z72"/>
  <c r="Z73"/>
  <c r="Z74"/>
  <c r="Z75"/>
  <c r="Z76"/>
  <c r="Z77"/>
  <c r="Z78"/>
  <c r="Z79"/>
  <c r="Z80"/>
  <c r="Z81"/>
  <c r="Z82"/>
  <c r="Z83"/>
  <c r="Z84"/>
  <c r="Z85"/>
  <c r="Z86"/>
  <c r="Z87"/>
  <c r="Z71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8"/>
  <c r="L72"/>
  <c r="L73"/>
  <c r="L74"/>
  <c r="L75"/>
  <c r="L76"/>
  <c r="L77"/>
  <c r="L78"/>
  <c r="L79"/>
  <c r="L80"/>
  <c r="L81"/>
  <c r="L82"/>
  <c r="L83"/>
  <c r="L84"/>
  <c r="L85"/>
  <c r="L86"/>
  <c r="L87"/>
  <c r="L7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8"/>
  <c r="F72"/>
  <c r="F73"/>
  <c r="F74"/>
  <c r="F75"/>
  <c r="F76"/>
  <c r="F77"/>
  <c r="F78"/>
  <c r="F79"/>
  <c r="F80"/>
  <c r="F81"/>
  <c r="F82"/>
  <c r="F83"/>
  <c r="F84"/>
  <c r="F85"/>
  <c r="F86"/>
  <c r="F87"/>
  <c r="F7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8"/>
  <c r="X72" l="1"/>
  <c r="X73"/>
  <c r="X74"/>
  <c r="X75"/>
  <c r="X76"/>
  <c r="X77"/>
  <c r="X78"/>
  <c r="X79"/>
  <c r="X80"/>
  <c r="X81"/>
  <c r="X82"/>
  <c r="X83"/>
  <c r="X84"/>
  <c r="X85"/>
  <c r="X86"/>
  <c r="X87"/>
  <c r="X71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"/>
  <c r="J72"/>
  <c r="J73"/>
  <c r="J74"/>
  <c r="J75"/>
  <c r="J76"/>
  <c r="J77"/>
  <c r="J78"/>
  <c r="J79"/>
  <c r="J80"/>
  <c r="J81"/>
  <c r="J82"/>
  <c r="J83"/>
  <c r="J84"/>
  <c r="J85"/>
  <c r="J86"/>
  <c r="J87"/>
  <c r="J7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"/>
  <c r="H62"/>
  <c r="H72"/>
  <c r="H73"/>
  <c r="H74"/>
  <c r="H75"/>
  <c r="H76"/>
  <c r="H77"/>
  <c r="H78"/>
  <c r="H79"/>
  <c r="H80"/>
  <c r="H81"/>
  <c r="H82"/>
  <c r="H83"/>
  <c r="H84"/>
  <c r="H85"/>
  <c r="H86"/>
  <c r="H87"/>
  <c r="H7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3"/>
  <c r="H64"/>
  <c r="H65"/>
  <c r="H66"/>
  <c r="H67"/>
  <c r="H68"/>
  <c r="H69"/>
  <c r="H70"/>
  <c r="H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8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"/>
  <c r="D72"/>
  <c r="D73"/>
  <c r="D74"/>
  <c r="D75"/>
  <c r="D76"/>
  <c r="D77"/>
  <c r="D78"/>
  <c r="D79"/>
  <c r="D80"/>
  <c r="D81"/>
  <c r="D82"/>
  <c r="D83"/>
  <c r="D84"/>
  <c r="D85"/>
  <c r="D86"/>
  <c r="D87"/>
  <c r="D71"/>
  <c r="O74" i="9"/>
  <c r="N74"/>
  <c r="L74"/>
  <c r="H74"/>
  <c r="F74"/>
  <c r="D74"/>
  <c r="O73"/>
  <c r="N73"/>
  <c r="L73"/>
  <c r="H73"/>
  <c r="F73"/>
  <c r="D73"/>
  <c r="O72"/>
  <c r="N72"/>
  <c r="L72"/>
  <c r="H72"/>
  <c r="F72"/>
  <c r="D72"/>
  <c r="O71"/>
  <c r="N71"/>
  <c r="L71"/>
  <c r="H71"/>
  <c r="F71"/>
  <c r="D71"/>
  <c r="O70"/>
  <c r="N70"/>
  <c r="L70"/>
  <c r="H70"/>
  <c r="F70"/>
  <c r="D70"/>
  <c r="O69"/>
  <c r="N69"/>
  <c r="L69"/>
  <c r="H69"/>
  <c r="F69"/>
  <c r="D69"/>
  <c r="O68"/>
  <c r="N68"/>
  <c r="L68"/>
  <c r="H68"/>
  <c r="F68"/>
  <c r="D68"/>
  <c r="O67"/>
  <c r="N67"/>
  <c r="L67"/>
  <c r="H67"/>
  <c r="F67"/>
  <c r="D67"/>
  <c r="O66"/>
  <c r="N66"/>
  <c r="L66"/>
  <c r="H66"/>
  <c r="F66"/>
  <c r="D66"/>
  <c r="O65"/>
  <c r="N65"/>
  <c r="L65"/>
  <c r="H65"/>
  <c r="F65"/>
  <c r="D65"/>
  <c r="O64"/>
  <c r="N64"/>
  <c r="L64"/>
  <c r="H64"/>
  <c r="F64"/>
  <c r="D64"/>
  <c r="O63"/>
  <c r="N63"/>
  <c r="L63"/>
  <c r="H63"/>
  <c r="F63"/>
  <c r="D63"/>
  <c r="O62"/>
  <c r="N62"/>
  <c r="L62"/>
  <c r="H62"/>
  <c r="F62"/>
  <c r="D62"/>
  <c r="O61"/>
  <c r="N61"/>
  <c r="L61"/>
  <c r="H61"/>
  <c r="F61"/>
  <c r="D61"/>
  <c r="O60"/>
  <c r="N60"/>
  <c r="L60"/>
  <c r="H60"/>
  <c r="F60"/>
  <c r="D60"/>
  <c r="O59"/>
  <c r="N59"/>
  <c r="L59"/>
  <c r="H59"/>
  <c r="F59"/>
  <c r="D59"/>
  <c r="O58"/>
  <c r="N58"/>
  <c r="L58"/>
  <c r="H58"/>
  <c r="F58"/>
  <c r="D58"/>
  <c r="O57"/>
  <c r="N57"/>
  <c r="L57"/>
  <c r="H57"/>
  <c r="F57"/>
  <c r="D57"/>
  <c r="O56"/>
  <c r="N56"/>
  <c r="L56"/>
  <c r="H56"/>
  <c r="F56"/>
  <c r="D56"/>
  <c r="O55"/>
  <c r="N55"/>
  <c r="L55"/>
  <c r="H55"/>
  <c r="F55"/>
  <c r="D55"/>
  <c r="O54"/>
  <c r="N54"/>
  <c r="L54"/>
  <c r="H54"/>
  <c r="F54"/>
  <c r="D54"/>
  <c r="O53"/>
  <c r="N53"/>
  <c r="L53"/>
  <c r="H53"/>
  <c r="F53"/>
  <c r="D53"/>
  <c r="O52"/>
  <c r="N52"/>
  <c r="L52"/>
  <c r="H52"/>
  <c r="F52"/>
  <c r="D52"/>
  <c r="O51"/>
  <c r="N51"/>
  <c r="L51"/>
  <c r="H51"/>
  <c r="F51"/>
  <c r="D51"/>
  <c r="O50"/>
  <c r="N50"/>
  <c r="L50"/>
  <c r="H50"/>
  <c r="F50"/>
  <c r="D50"/>
  <c r="O49"/>
  <c r="N49"/>
  <c r="L49"/>
  <c r="H49"/>
  <c r="F49"/>
  <c r="D49"/>
  <c r="O48"/>
  <c r="N48"/>
  <c r="L48"/>
  <c r="H48"/>
  <c r="F48"/>
  <c r="D48"/>
  <c r="O47"/>
  <c r="N47"/>
  <c r="L47"/>
  <c r="H47"/>
  <c r="F47"/>
  <c r="D47"/>
  <c r="O46"/>
  <c r="N46"/>
  <c r="L46"/>
  <c r="H46"/>
  <c r="F46"/>
  <c r="D46"/>
  <c r="O45"/>
  <c r="N45"/>
  <c r="L45"/>
  <c r="H45"/>
  <c r="F45"/>
  <c r="D45"/>
  <c r="O44"/>
  <c r="N44"/>
  <c r="L44"/>
  <c r="H44"/>
  <c r="F44"/>
  <c r="D44"/>
  <c r="O43"/>
  <c r="N43"/>
  <c r="L43"/>
  <c r="H43"/>
  <c r="F43"/>
  <c r="D43"/>
  <c r="O42"/>
  <c r="N42"/>
  <c r="L42"/>
  <c r="H42"/>
  <c r="F42"/>
  <c r="D42"/>
  <c r="O41"/>
  <c r="N41"/>
  <c r="L41"/>
  <c r="H41"/>
  <c r="F41"/>
  <c r="D41"/>
  <c r="O40"/>
  <c r="N40"/>
  <c r="L40"/>
  <c r="H40"/>
  <c r="F40"/>
  <c r="D40"/>
  <c r="O39"/>
  <c r="N39"/>
  <c r="L39"/>
  <c r="H39"/>
  <c r="F39"/>
  <c r="D39"/>
  <c r="O38"/>
  <c r="N38"/>
  <c r="L38"/>
  <c r="H38"/>
  <c r="F38"/>
  <c r="D38"/>
  <c r="O37"/>
  <c r="N37"/>
  <c r="L37"/>
  <c r="H37"/>
  <c r="F37"/>
  <c r="D37"/>
  <c r="O36"/>
  <c r="N36"/>
  <c r="L36"/>
  <c r="H36"/>
  <c r="F36"/>
  <c r="D36"/>
  <c r="O35"/>
  <c r="N35"/>
  <c r="L35"/>
  <c r="H35"/>
  <c r="F35"/>
  <c r="D35"/>
  <c r="O34"/>
  <c r="N34"/>
  <c r="L34"/>
  <c r="H34"/>
  <c r="F34"/>
  <c r="D34"/>
  <c r="O33"/>
  <c r="N33"/>
  <c r="L33"/>
  <c r="H33"/>
  <c r="F33"/>
  <c r="D33"/>
  <c r="O32"/>
  <c r="N32"/>
  <c r="L32"/>
  <c r="H32"/>
  <c r="F32"/>
  <c r="D32"/>
  <c r="O31"/>
  <c r="N31"/>
  <c r="L31"/>
  <c r="H31"/>
  <c r="F31"/>
  <c r="D31"/>
  <c r="O30"/>
  <c r="N30"/>
  <c r="L30"/>
  <c r="H30"/>
  <c r="F30"/>
  <c r="D30"/>
  <c r="O29"/>
  <c r="N29"/>
  <c r="L29"/>
  <c r="H29"/>
  <c r="F29"/>
  <c r="D29"/>
  <c r="O28"/>
  <c r="N28"/>
  <c r="L28"/>
  <c r="H28"/>
  <c r="F28"/>
  <c r="D28"/>
  <c r="O27"/>
  <c r="N27"/>
  <c r="L27"/>
  <c r="H27"/>
  <c r="F27"/>
  <c r="D27"/>
  <c r="O26"/>
  <c r="N26"/>
  <c r="L26"/>
  <c r="H26"/>
  <c r="F26"/>
  <c r="D26"/>
  <c r="O25"/>
  <c r="N25"/>
  <c r="L25"/>
  <c r="H25"/>
  <c r="F25"/>
  <c r="D25"/>
  <c r="O24"/>
  <c r="N24"/>
  <c r="L24"/>
  <c r="H24"/>
  <c r="F24"/>
  <c r="D24"/>
  <c r="O23"/>
  <c r="N23"/>
  <c r="L23"/>
  <c r="H23"/>
  <c r="F23"/>
  <c r="D23"/>
  <c r="O22"/>
  <c r="N22"/>
  <c r="L22"/>
  <c r="H22"/>
  <c r="F22"/>
  <c r="D22"/>
  <c r="O21"/>
  <c r="N21"/>
  <c r="L21"/>
  <c r="H21"/>
  <c r="F21"/>
  <c r="D21"/>
  <c r="O20"/>
  <c r="N20"/>
  <c r="L20"/>
  <c r="H20"/>
  <c r="F20"/>
  <c r="D20"/>
  <c r="O19"/>
  <c r="N19"/>
  <c r="L19"/>
  <c r="H19"/>
  <c r="F19"/>
  <c r="D19"/>
  <c r="O18"/>
  <c r="N18"/>
  <c r="L18"/>
  <c r="H18"/>
  <c r="F18"/>
  <c r="D18"/>
  <c r="O17"/>
  <c r="N17"/>
  <c r="L17"/>
  <c r="H17"/>
  <c r="F17"/>
  <c r="D17"/>
  <c r="O16"/>
  <c r="N16"/>
  <c r="L16"/>
  <c r="H16"/>
  <c r="F16"/>
  <c r="D16"/>
  <c r="O15"/>
  <c r="N15"/>
  <c r="L15"/>
  <c r="H15"/>
  <c r="F15"/>
  <c r="D15"/>
  <c r="O14"/>
  <c r="N14"/>
  <c r="L14"/>
  <c r="H14"/>
  <c r="F14"/>
  <c r="D14"/>
  <c r="O13"/>
  <c r="N13"/>
  <c r="L13"/>
  <c r="H13"/>
  <c r="F13"/>
  <c r="D13"/>
  <c r="O12"/>
  <c r="N12"/>
  <c r="L12"/>
  <c r="H12"/>
  <c r="F12"/>
  <c r="D12"/>
  <c r="O11"/>
  <c r="N11"/>
  <c r="L11"/>
  <c r="H11"/>
  <c r="F11"/>
  <c r="D11"/>
  <c r="O10"/>
  <c r="N10"/>
  <c r="L10"/>
  <c r="H10"/>
  <c r="F10"/>
  <c r="D10"/>
  <c r="O9"/>
  <c r="N9"/>
  <c r="L9"/>
  <c r="H9"/>
  <c r="F9"/>
  <c r="D9"/>
  <c r="O8"/>
  <c r="N8"/>
  <c r="L8"/>
  <c r="H8"/>
  <c r="F8"/>
  <c r="D8"/>
  <c r="O9" i="8" l="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8"/>
  <c r="N63"/>
  <c r="N64"/>
  <c r="N65"/>
  <c r="N66"/>
  <c r="N67"/>
  <c r="N68"/>
  <c r="N69"/>
  <c r="N70"/>
  <c r="N71"/>
  <c r="N72"/>
  <c r="N73"/>
  <c r="N74"/>
  <c r="N46"/>
  <c r="N47"/>
  <c r="N48"/>
  <c r="N49"/>
  <c r="N50"/>
  <c r="N51"/>
  <c r="N52"/>
  <c r="N53"/>
  <c r="N54"/>
  <c r="N55"/>
  <c r="N56"/>
  <c r="N57"/>
  <c r="N58"/>
  <c r="N59"/>
  <c r="N60"/>
  <c r="N61"/>
  <c r="N62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9"/>
  <c r="N10"/>
  <c r="N11"/>
  <c r="N12"/>
  <c r="N13"/>
  <c r="N14"/>
  <c r="N15"/>
  <c r="N16"/>
  <c r="N17"/>
  <c r="N18"/>
  <c r="N19"/>
  <c r="N20"/>
  <c r="N21"/>
  <c r="N22"/>
  <c r="N23"/>
  <c r="N24"/>
  <c r="N8"/>
  <c r="D23" l="1"/>
  <c r="D24"/>
  <c r="D25"/>
  <c r="D26"/>
  <c r="D27"/>
  <c r="D28"/>
  <c r="D29"/>
  <c r="D30"/>
  <c r="D31"/>
  <c r="D3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8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40"/>
  <c r="H41"/>
  <c r="H42"/>
  <c r="H43"/>
  <c r="H44"/>
  <c r="H25"/>
  <c r="H26"/>
  <c r="H27"/>
  <c r="H28"/>
  <c r="H29"/>
  <c r="H30"/>
  <c r="H31"/>
  <c r="H32"/>
  <c r="H33"/>
  <c r="H34"/>
  <c r="H35"/>
  <c r="H36"/>
  <c r="H37"/>
  <c r="H38"/>
  <c r="H39"/>
  <c r="H9"/>
  <c r="H10"/>
  <c r="H11"/>
  <c r="H12"/>
  <c r="H13"/>
  <c r="H14"/>
  <c r="H15"/>
  <c r="H16"/>
  <c r="H17"/>
  <c r="H18"/>
  <c r="H19"/>
  <c r="H20"/>
  <c r="H21"/>
  <c r="H22"/>
  <c r="H23"/>
  <c r="H24"/>
  <c r="H8"/>
  <c r="D9"/>
  <c r="D10"/>
  <c r="D11"/>
  <c r="D12"/>
  <c r="D13"/>
  <c r="D14"/>
  <c r="D15"/>
  <c r="D16"/>
  <c r="D17"/>
  <c r="D18"/>
  <c r="D19"/>
  <c r="D20"/>
  <c r="D21"/>
  <c r="D2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8"/>
  <c r="D54" i="4"/>
  <c r="D68"/>
  <c r="D69"/>
  <c r="D70"/>
  <c r="AG9"/>
  <c r="AH9" s="1"/>
  <c r="AG10"/>
  <c r="AH10" s="1"/>
  <c r="AG11"/>
  <c r="AH11" s="1"/>
  <c r="AG12"/>
  <c r="AH12" s="1"/>
  <c r="AG13"/>
  <c r="AH13" s="1"/>
  <c r="AG14"/>
  <c r="AH14" s="1"/>
  <c r="AG15"/>
  <c r="AH15" s="1"/>
  <c r="AG16"/>
  <c r="AH16" s="1"/>
  <c r="AG17"/>
  <c r="AH17" s="1"/>
  <c r="AG18"/>
  <c r="AH18" s="1"/>
  <c r="AG19"/>
  <c r="AH19" s="1"/>
  <c r="AG20"/>
  <c r="AH20" s="1"/>
  <c r="AG21"/>
  <c r="AH21" s="1"/>
  <c r="AG22"/>
  <c r="AH22" s="1"/>
  <c r="AG23"/>
  <c r="AH23" s="1"/>
  <c r="AG24"/>
  <c r="AH24" s="1"/>
  <c r="AG25"/>
  <c r="AH25" s="1"/>
  <c r="AG26"/>
  <c r="AH26" s="1"/>
  <c r="AG27"/>
  <c r="AH27" s="1"/>
  <c r="AG28"/>
  <c r="AH28" s="1"/>
  <c r="AG29"/>
  <c r="AH29" s="1"/>
  <c r="AG30"/>
  <c r="AH30" s="1"/>
  <c r="AG31"/>
  <c r="AH31" s="1"/>
  <c r="AG32"/>
  <c r="AH32" s="1"/>
  <c r="AG33"/>
  <c r="AH33" s="1"/>
  <c r="AG34"/>
  <c r="AH34" s="1"/>
  <c r="AG35"/>
  <c r="AH35" s="1"/>
  <c r="AG36"/>
  <c r="AH36" s="1"/>
  <c r="AG37"/>
  <c r="AH37" s="1"/>
  <c r="AG38"/>
  <c r="AH38" s="1"/>
  <c r="AG39"/>
  <c r="AH39" s="1"/>
  <c r="AG40"/>
  <c r="AH40" s="1"/>
  <c r="AG41"/>
  <c r="AH41" s="1"/>
  <c r="AG42"/>
  <c r="AH42" s="1"/>
  <c r="AG43"/>
  <c r="AH43" s="1"/>
  <c r="AG44"/>
  <c r="AH44" s="1"/>
  <c r="AG45"/>
  <c r="AH45" s="1"/>
  <c r="AG46"/>
  <c r="AH46" s="1"/>
  <c r="AG47"/>
  <c r="AH47" s="1"/>
  <c r="AG48"/>
  <c r="AH48" s="1"/>
  <c r="AG49"/>
  <c r="AH49" s="1"/>
  <c r="AG50"/>
  <c r="AH50" s="1"/>
  <c r="AG51"/>
  <c r="AH51" s="1"/>
  <c r="AG52"/>
  <c r="AH52" s="1"/>
  <c r="AG53"/>
  <c r="AH53" s="1"/>
  <c r="AG54"/>
  <c r="AH54" s="1"/>
  <c r="AG55"/>
  <c r="AH55" s="1"/>
  <c r="AG56"/>
  <c r="AH56" s="1"/>
  <c r="AG57"/>
  <c r="AH57" s="1"/>
  <c r="AG58"/>
  <c r="AH58" s="1"/>
  <c r="AG59"/>
  <c r="AH59" s="1"/>
  <c r="AG60"/>
  <c r="AH60" s="1"/>
  <c r="AG61"/>
  <c r="AH61" s="1"/>
  <c r="AG62"/>
  <c r="AH62" s="1"/>
  <c r="AG63"/>
  <c r="AH63" s="1"/>
  <c r="AG64"/>
  <c r="AH64" s="1"/>
  <c r="AG65"/>
  <c r="AH65" s="1"/>
  <c r="AG66"/>
  <c r="AH66" s="1"/>
  <c r="AG67"/>
  <c r="AH67" s="1"/>
  <c r="AG68"/>
  <c r="AH68" s="1"/>
  <c r="AG69"/>
  <c r="AH69" s="1"/>
  <c r="AG70"/>
  <c r="AH70" s="1"/>
  <c r="AG8"/>
  <c r="AH8" s="1"/>
  <c r="H7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8"/>
  <c r="N7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8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9"/>
  <c r="Z10"/>
  <c r="Z11"/>
  <c r="Z12"/>
  <c r="Z13"/>
  <c r="Z14"/>
  <c r="Z15"/>
  <c r="Z16"/>
  <c r="Z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8"/>
  <c r="D42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8"/>
  <c r="R9"/>
  <c r="R10"/>
  <c r="R11"/>
  <c r="AE11" s="1"/>
  <c r="R12"/>
  <c r="AE12" s="1"/>
  <c r="R13"/>
  <c r="R14"/>
  <c r="R15"/>
  <c r="AE15" s="1"/>
  <c r="R16"/>
  <c r="AE16" s="1"/>
  <c r="R17"/>
  <c r="R18"/>
  <c r="R19"/>
  <c r="AE19" s="1"/>
  <c r="R20"/>
  <c r="AE20" s="1"/>
  <c r="R21"/>
  <c r="R22"/>
  <c r="R23"/>
  <c r="AE23" s="1"/>
  <c r="R24"/>
  <c r="AE24" s="1"/>
  <c r="R25"/>
  <c r="R26"/>
  <c r="R27"/>
  <c r="AE27" s="1"/>
  <c r="R28"/>
  <c r="AE28" s="1"/>
  <c r="R29"/>
  <c r="R30"/>
  <c r="R31"/>
  <c r="AE31" s="1"/>
  <c r="R32"/>
  <c r="AE32" s="1"/>
  <c r="R33"/>
  <c r="R34"/>
  <c r="R35"/>
  <c r="AE35" s="1"/>
  <c r="R36"/>
  <c r="AE36" s="1"/>
  <c r="R37"/>
  <c r="R38"/>
  <c r="R39"/>
  <c r="AE39" s="1"/>
  <c r="R40"/>
  <c r="AE40" s="1"/>
  <c r="R41"/>
  <c r="R42"/>
  <c r="R43"/>
  <c r="AE43" s="1"/>
  <c r="R44"/>
  <c r="AE44" s="1"/>
  <c r="R45"/>
  <c r="R46"/>
  <c r="R47"/>
  <c r="AE47" s="1"/>
  <c r="R48"/>
  <c r="AE48" s="1"/>
  <c r="R49"/>
  <c r="R50"/>
  <c r="R51"/>
  <c r="AE51" s="1"/>
  <c r="R52"/>
  <c r="AE52" s="1"/>
  <c r="R53"/>
  <c r="R54"/>
  <c r="R55"/>
  <c r="AE55" s="1"/>
  <c r="R56"/>
  <c r="AE56" s="1"/>
  <c r="R57"/>
  <c r="R58"/>
  <c r="R59"/>
  <c r="AE59" s="1"/>
  <c r="R60"/>
  <c r="AE60" s="1"/>
  <c r="R61"/>
  <c r="R62"/>
  <c r="R63"/>
  <c r="AE63" s="1"/>
  <c r="R64"/>
  <c r="AE64" s="1"/>
  <c r="R65"/>
  <c r="R66"/>
  <c r="R67"/>
  <c r="AE67" s="1"/>
  <c r="R8"/>
  <c r="AE8" s="1"/>
  <c r="D9"/>
  <c r="D10"/>
  <c r="D11"/>
  <c r="D12"/>
  <c r="O12" s="1"/>
  <c r="D13"/>
  <c r="D14"/>
  <c r="D15"/>
  <c r="D16"/>
  <c r="O16" s="1"/>
  <c r="D17"/>
  <c r="D18"/>
  <c r="D19"/>
  <c r="D20"/>
  <c r="O20" s="1"/>
  <c r="D21"/>
  <c r="D22"/>
  <c r="D23"/>
  <c r="D24"/>
  <c r="O24" s="1"/>
  <c r="D25"/>
  <c r="D26"/>
  <c r="D27"/>
  <c r="D28"/>
  <c r="O28" s="1"/>
  <c r="D29"/>
  <c r="D30"/>
  <c r="D31"/>
  <c r="D32"/>
  <c r="O32" s="1"/>
  <c r="D33"/>
  <c r="D34"/>
  <c r="D35"/>
  <c r="D36"/>
  <c r="O36" s="1"/>
  <c r="D37"/>
  <c r="D38"/>
  <c r="D39"/>
  <c r="D40"/>
  <c r="O40" s="1"/>
  <c r="D41"/>
  <c r="D43"/>
  <c r="D44"/>
  <c r="D45"/>
  <c r="O45" s="1"/>
  <c r="D46"/>
  <c r="D47"/>
  <c r="D48"/>
  <c r="D49"/>
  <c r="O49" s="1"/>
  <c r="D50"/>
  <c r="D51"/>
  <c r="D52"/>
  <c r="D53"/>
  <c r="O53" s="1"/>
  <c r="D55"/>
  <c r="D56"/>
  <c r="D57"/>
  <c r="O57" s="1"/>
  <c r="D58"/>
  <c r="D59"/>
  <c r="D60"/>
  <c r="D61"/>
  <c r="O61" s="1"/>
  <c r="D62"/>
  <c r="D63"/>
  <c r="D64"/>
  <c r="D65"/>
  <c r="O65" s="1"/>
  <c r="D66"/>
  <c r="D67"/>
  <c r="D8"/>
  <c r="AE70" l="1"/>
  <c r="O42"/>
  <c r="O52"/>
  <c r="O60"/>
  <c r="O8"/>
  <c r="O64"/>
  <c r="O56"/>
  <c r="O54"/>
  <c r="O48"/>
  <c r="O44"/>
  <c r="O39"/>
  <c r="O35"/>
  <c r="O31"/>
  <c r="O27"/>
  <c r="O23"/>
  <c r="O19"/>
  <c r="O15"/>
  <c r="O11"/>
  <c r="AE69"/>
  <c r="O67"/>
  <c r="O63"/>
  <c r="O59"/>
  <c r="O55"/>
  <c r="O47"/>
  <c r="O43"/>
  <c r="O38"/>
  <c r="O34"/>
  <c r="O30"/>
  <c r="O26"/>
  <c r="O22"/>
  <c r="O18"/>
  <c r="O14"/>
  <c r="O10"/>
  <c r="AE66"/>
  <c r="AE62"/>
  <c r="AE58"/>
  <c r="AE54"/>
  <c r="AE50"/>
  <c r="AE46"/>
  <c r="AE42"/>
  <c r="AE38"/>
  <c r="AE34"/>
  <c r="AE30"/>
  <c r="AE26"/>
  <c r="AE22"/>
  <c r="AE18"/>
  <c r="AE14"/>
  <c r="AE10"/>
  <c r="AE68"/>
  <c r="O66"/>
  <c r="O62"/>
  <c r="O58"/>
  <c r="O50"/>
  <c r="O46"/>
  <c r="O41"/>
  <c r="O37"/>
  <c r="O33"/>
  <c r="O29"/>
  <c r="O25"/>
  <c r="O21"/>
  <c r="O17"/>
  <c r="O13"/>
  <c r="O9"/>
  <c r="AE65"/>
  <c r="AE61"/>
  <c r="AE57"/>
  <c r="AE53"/>
  <c r="AE49"/>
  <c r="AE45"/>
  <c r="AE41"/>
  <c r="AE37"/>
  <c r="AE33"/>
  <c r="AE29"/>
  <c r="AE25"/>
  <c r="AE21"/>
  <c r="AE17"/>
  <c r="AE13"/>
  <c r="AE9"/>
  <c r="O51"/>
</calcChain>
</file>

<file path=xl/comments1.xml><?xml version="1.0" encoding="utf-8"?>
<comments xmlns="http://schemas.openxmlformats.org/spreadsheetml/2006/main">
  <authors>
    <author>Ereena</author>
  </authors>
  <commentList>
    <comment ref="B65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Had drop in SE
Now eligible 16-17</t>
        </r>
      </text>
    </comment>
    <comment ref="B66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SE 2016-17</t>
        </r>
      </text>
    </comment>
    <comment ref="B67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2016-17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16-17</t>
        </r>
      </text>
    </comment>
  </commentList>
</comments>
</file>

<file path=xl/comments2.xml><?xml version="1.0" encoding="utf-8"?>
<comments xmlns="http://schemas.openxmlformats.org/spreadsheetml/2006/main">
  <authors>
    <author>Ereena</author>
  </authors>
  <commentList>
    <comment ref="B69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Had drop in SE
Now eligible 16-17</t>
        </r>
      </text>
    </comment>
    <comment ref="B70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SE 2016-17</t>
        </r>
      </text>
    </comment>
    <comment ref="B71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2016-17</t>
        </r>
      </text>
    </comment>
    <comment ref="B72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16-17</t>
        </r>
      </text>
    </comment>
  </commentList>
</comments>
</file>

<file path=xl/comments3.xml><?xml version="1.0" encoding="utf-8"?>
<comments xmlns="http://schemas.openxmlformats.org/spreadsheetml/2006/main">
  <authors>
    <author>Ereena</author>
  </authors>
  <commentList>
    <comment ref="B73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Had drop in SE
Now eligible 16-17</t>
        </r>
      </text>
    </comment>
    <comment ref="B74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SE 2016-17</t>
        </r>
      </text>
    </comment>
    <comment ref="B75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2016-17</t>
        </r>
      </text>
    </comment>
    <comment ref="B76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16-17</t>
        </r>
      </text>
    </comment>
  </commentList>
</comments>
</file>

<file path=xl/comments4.xml><?xml version="1.0" encoding="utf-8"?>
<comments xmlns="http://schemas.openxmlformats.org/spreadsheetml/2006/main">
  <authors>
    <author>Ereena</author>
  </authors>
  <commentList>
    <comment ref="B73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Had drop in SE
Now eligible 16-17</t>
        </r>
      </text>
    </comment>
    <comment ref="B74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SE 2016-17</t>
        </r>
      </text>
    </comment>
    <comment ref="B75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2016-17</t>
        </r>
      </text>
    </comment>
    <comment ref="B76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16-17</t>
        </r>
      </text>
    </comment>
  </commentList>
</comments>
</file>

<file path=xl/comments5.xml><?xml version="1.0" encoding="utf-8"?>
<comments xmlns="http://schemas.openxmlformats.org/spreadsheetml/2006/main">
  <authors>
    <author>Ereena</author>
  </authors>
  <commentList>
    <comment ref="B69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Had drop in SE
Now eligible 16-17</t>
        </r>
      </text>
    </comment>
    <comment ref="B70" authorId="0">
      <text>
        <r>
          <rPr>
            <b/>
            <sz val="9"/>
            <color indexed="81"/>
            <rFont val="Tahoma"/>
            <family val="2"/>
          </rPr>
          <t>Ereena:</t>
        </r>
        <r>
          <rPr>
            <sz val="9"/>
            <color indexed="81"/>
            <rFont val="Tahoma"/>
            <family val="2"/>
          </rPr>
          <t xml:space="preserve">
Eligible for SE 2016-17</t>
        </r>
      </text>
    </comment>
  </commentList>
</comments>
</file>

<file path=xl/sharedStrings.xml><?xml version="1.0" encoding="utf-8"?>
<sst xmlns="http://schemas.openxmlformats.org/spreadsheetml/2006/main" count="507" uniqueCount="132">
  <si>
    <t xml:space="preserve">Attendance Sheet - Second Year  (Electronics &amp; Tele. Engg.) </t>
  </si>
  <si>
    <t xml:space="preserve">Roll 
No. </t>
  </si>
  <si>
    <t xml:space="preserve">Name </t>
  </si>
  <si>
    <t xml:space="preserve">Lecture </t>
  </si>
  <si>
    <t>R.N.</t>
  </si>
  <si>
    <t>Name of the Student</t>
  </si>
  <si>
    <t>TOTAL</t>
  </si>
  <si>
    <t>TOTAL %</t>
  </si>
  <si>
    <t>% TOTAL</t>
  </si>
  <si>
    <t>THEORY</t>
  </si>
  <si>
    <t>PRACTICAL</t>
  </si>
  <si>
    <t>PRACT</t>
  </si>
  <si>
    <t>*14</t>
  </si>
  <si>
    <t>*16</t>
  </si>
  <si>
    <t>*17</t>
  </si>
  <si>
    <t>*24</t>
  </si>
  <si>
    <t>*26</t>
  </si>
  <si>
    <t>*33</t>
  </si>
  <si>
    <t>*40</t>
  </si>
  <si>
    <t>*41</t>
  </si>
  <si>
    <t>*54</t>
  </si>
  <si>
    <t>*68</t>
  </si>
  <si>
    <t>*70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</si>
  <si>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</si>
  <si>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Class Teacher                                                                              HOD                                                                           Principal</t>
  </si>
  <si>
    <t>AM-III</t>
  </si>
  <si>
    <t>AM III TUT</t>
  </si>
  <si>
    <t>% AM III TUT</t>
  </si>
  <si>
    <t>OOPM     PR</t>
  </si>
  <si>
    <t>% OOPM  PR</t>
  </si>
  <si>
    <t>BATHAM SARVESH PRAKASH</t>
  </si>
  <si>
    <t>BHOITE SAURABH SANJAY</t>
  </si>
  <si>
    <t>CHAUHAN BRIJESH VIKRAM</t>
  </si>
  <si>
    <t>D ALMEIDA NESLINE  NELSON</t>
  </si>
  <si>
    <t>DEEPALA RAGHUVEER RAJESHKUMAR</t>
  </si>
  <si>
    <t>DEKATE YASH KRISHNA</t>
  </si>
  <si>
    <t>DHURI SHUBHAM CHANDRASEN</t>
  </si>
  <si>
    <t>GHATE FALGUNI SHRIVATCHALANCHAN</t>
  </si>
  <si>
    <t>GIRI KUNAL ARJUN</t>
  </si>
  <si>
    <t>GUPTA AAKASH MANIRAM</t>
  </si>
  <si>
    <t>GUPTA KUNAL MITHLESH KUMAR GUPTA</t>
  </si>
  <si>
    <t>JAGTAP  VEDANT RADHAKRISHNA</t>
  </si>
  <si>
    <t>JOSHI ATHARV ABHAY</t>
  </si>
  <si>
    <t>KADAM HARSH RAVINDRA</t>
  </si>
  <si>
    <t>KAMAT DEEPAK JITENDRA</t>
  </si>
  <si>
    <t>KANDANATT NOEL NELSON</t>
  </si>
  <si>
    <t>KATELIA KINJAL SHASHIKANT</t>
  </si>
  <si>
    <t>KAUR RAVNEET DAVINDER SINGH</t>
  </si>
  <si>
    <t>KEVADIYA MEET BABUBHAI</t>
  </si>
  <si>
    <t>KHAIRNAR SANJANA BHANUDAS</t>
  </si>
  <si>
    <t>KHAN  MOHD ZAID SHAKEEL</t>
  </si>
  <si>
    <t>KHAN ARMAN JAVED</t>
  </si>
  <si>
    <t>KHAN ATIF AHMED NISAR AHMED</t>
  </si>
  <si>
    <t>KHARINTA SHRUTI PHOOL CHAND</t>
  </si>
  <si>
    <t>KOPADE CHEENMAYA SHRIKANT</t>
  </si>
  <si>
    <t>KULAYE MIHIR CHITTARANJAN</t>
  </si>
  <si>
    <t>KULHARI RONAK AMMILAL</t>
  </si>
  <si>
    <t>LOBO PREETAM PHILIP</t>
  </si>
  <si>
    <t>MARATHE AMIT ATUL</t>
  </si>
  <si>
    <t>MATLA SERENA DEVDAS CHARLES MATLA</t>
  </si>
  <si>
    <t>MAURYA BHAVESH SHAMBHUNATH</t>
  </si>
  <si>
    <t>MAURYA SHUBHAM VAKIL</t>
  </si>
  <si>
    <t>MEHER KEVAL MANGESH</t>
  </si>
  <si>
    <t>NADAR PREMRAJ SEKHAR</t>
  </si>
  <si>
    <t>NADAR VIGRAM SEKAR</t>
  </si>
  <si>
    <t>NAGALAKSHMI RAVI</t>
  </si>
  <si>
    <t>NAHAR SHUBHAM JITENDRA</t>
  </si>
  <si>
    <t>NAIR KARAN RAMDAS</t>
  </si>
  <si>
    <t>NAIR NIKHIL BALKRISHNA</t>
  </si>
  <si>
    <t>NAYAK SUNIL SADANANDA</t>
  </si>
  <si>
    <t>PATEL VIMALSINGH P. VIJAY SINGH</t>
  </si>
  <si>
    <t>PATIL URVESH MAHENDRA</t>
  </si>
  <si>
    <t>PATIL VIKRAM DINKAR</t>
  </si>
  <si>
    <t>PRABHUDESAI OM VAIBHAV</t>
  </si>
  <si>
    <t>PUJARI AKASH GURUDEV</t>
  </si>
  <si>
    <t xml:space="preserve">RAJPUT RONAK SINGH NANDKISHORE </t>
  </si>
  <si>
    <t>RANADIVE SOHAN PARAG</t>
  </si>
  <si>
    <t>RANE YUKTA VIVEK</t>
  </si>
  <si>
    <t>RANOLIYA GRUHESH NARESH</t>
  </si>
  <si>
    <t>SARDAR KUSHAL BIBHAS</t>
  </si>
  <si>
    <t>SHAH PARTH NALINCHANDRA</t>
  </si>
  <si>
    <t>SHRIVASTAV SHIVAM PRADEEP</t>
  </si>
  <si>
    <t>SINGH AYUSHI RAKESH</t>
  </si>
  <si>
    <t>SINGH PRASHANT BACHCHA</t>
  </si>
  <si>
    <t>SONI DEVANG  KANTI</t>
  </si>
  <si>
    <t>TAMORE RUCHI JAGDISH</t>
  </si>
  <si>
    <t>TAWDE NINAD PRAMOD</t>
  </si>
  <si>
    <t>THEVAR SHAKTIVEL RAMASWAMY</t>
  </si>
  <si>
    <t>TIPPE SHUBHAM SUDHAKAR</t>
  </si>
  <si>
    <t xml:space="preserve">VENKATESH PRABU MAGESH </t>
  </si>
  <si>
    <t>JOSHI RAHUL SUDHIR</t>
  </si>
  <si>
    <t>PATIL CHETNA PRADEEP ALKA</t>
  </si>
  <si>
    <t>EDC-I</t>
  </si>
  <si>
    <t xml:space="preserve">% AM III </t>
  </si>
  <si>
    <t>%EDC-I</t>
  </si>
  <si>
    <t>DSD</t>
  </si>
  <si>
    <t>% DSD</t>
  </si>
  <si>
    <t>CTN</t>
  </si>
  <si>
    <t>% CTN</t>
  </si>
  <si>
    <t>%EIC</t>
  </si>
  <si>
    <t>EIC-TD</t>
  </si>
  <si>
    <t>EIC-SU</t>
  </si>
  <si>
    <t xml:space="preserve"> CTN TUT</t>
  </si>
  <si>
    <t>% CTN TUT</t>
  </si>
  <si>
    <t>EIC TUT TD</t>
  </si>
  <si>
    <t>%EIC TUT  TD</t>
  </si>
  <si>
    <t>EIC TUT SU</t>
  </si>
  <si>
    <t>%EIC TUT SU</t>
  </si>
  <si>
    <t xml:space="preserve">                Defaulter List 1 - SE (EXTC)  Sem-III  2018-19</t>
  </si>
  <si>
    <t>From 2/07/2018 - 31/07/2018</t>
  </si>
  <si>
    <r>
      <t xml:space="preserve">                                                              </t>
    </r>
    <r>
      <rPr>
        <sz val="14"/>
        <color theme="1"/>
        <rFont val="Calibri"/>
        <family val="2"/>
        <scheme val="minor"/>
      </rPr>
      <t xml:space="preserve">    </t>
    </r>
    <r>
      <rPr>
        <b/>
        <sz val="14"/>
        <color theme="1"/>
        <rFont val="Calibri"/>
        <family val="2"/>
        <scheme val="minor"/>
      </rPr>
      <t xml:space="preserve"> THEORY</t>
    </r>
  </si>
  <si>
    <t>PANDYA MANISH</t>
  </si>
  <si>
    <t>A</t>
  </si>
  <si>
    <t xml:space="preserve">                Defaulter List 2 - SE (EXTC)  Sem-III  2018-19</t>
  </si>
  <si>
    <t>SHUKLA SHASHANK SHEKHAR VISHNU MEENA</t>
  </si>
  <si>
    <t>KHANVILKAR SANKET SUDHAKAR SUKANYA</t>
  </si>
  <si>
    <t>DSOUZA BRIAN BAPTIST JESSY</t>
  </si>
  <si>
    <t>SHAIKH NOOR MOHAMMED MOHAMMAD RAFIQ SAJIDA</t>
  </si>
  <si>
    <t>DUBEY AKASH AKHILESH SADHANA</t>
  </si>
  <si>
    <t>KURMI MUKESH KUMAR HARIRAM TARADEVI</t>
  </si>
  <si>
    <t>PATIL SUMIT SUNIL SUNITA</t>
  </si>
  <si>
    <t>SAWANT SHUBHAM ANAND BHARATI</t>
  </si>
  <si>
    <t>NARAD RUCHIKA DILIP REKHA</t>
  </si>
  <si>
    <t>CARDOZO SHANE ANTHONY EVELYN</t>
  </si>
  <si>
    <t>SUSVIRKAR VINAYAK DEVIDAS ASHA</t>
  </si>
  <si>
    <t>KULAYE AMEY SANJAY SNEHA</t>
  </si>
  <si>
    <t xml:space="preserve">KULKARNI POOJA RAVI SANGITA </t>
  </si>
  <si>
    <t>KHARDIKAR HARSHAL MOHAN</t>
  </si>
  <si>
    <t>GAIKWAD SWAPNIL SUKHADEO SANGEETA</t>
  </si>
  <si>
    <t>PATIL SARIKA NINAD SANGEETA</t>
  </si>
  <si>
    <t>HINGSE ROHIT RAMAKANT RASHMI</t>
  </si>
  <si>
    <t>From 2/07/2018 - 10/09/2018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</si>
</sst>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8" fillId="0" borderId="1" xfId="0" applyFont="1" applyBorder="1" applyAlignment="1">
      <alignment horizontal="justify" vertical="justify"/>
    </xf>
    <xf numFmtId="0" fontId="9" fillId="0" borderId="8" xfId="0" applyFont="1" applyBorder="1" applyAlignment="1">
      <alignment horizontal="justify" vertical="justify" wrapText="1"/>
    </xf>
    <xf numFmtId="0" fontId="9" fillId="0" borderId="4" xfId="0" applyFont="1" applyBorder="1" applyAlignment="1">
      <alignment horizontal="justify" vertical="justify" wrapText="1"/>
    </xf>
    <xf numFmtId="0" fontId="10" fillId="0" borderId="4" xfId="0" applyFont="1" applyBorder="1" applyAlignment="1">
      <alignment horizontal="justify" vertical="justify"/>
    </xf>
    <xf numFmtId="0" fontId="11" fillId="0" borderId="1" xfId="0" applyFont="1" applyBorder="1" applyAlignment="1">
      <alignment horizontal="justify" vertical="justify"/>
    </xf>
    <xf numFmtId="0" fontId="12" fillId="0" borderId="4" xfId="0" applyFont="1" applyBorder="1" applyAlignment="1">
      <alignment horizontal="justify" vertical="justify"/>
    </xf>
    <xf numFmtId="0" fontId="13" fillId="0" borderId="4" xfId="0" applyFont="1" applyBorder="1" applyAlignment="1">
      <alignment horizontal="justify" vertical="justify"/>
    </xf>
    <xf numFmtId="0" fontId="14" fillId="0" borderId="4" xfId="0" applyFont="1" applyBorder="1" applyAlignment="1">
      <alignment horizontal="justify" vertical="justify"/>
    </xf>
    <xf numFmtId="0" fontId="8" fillId="0" borderId="14" xfId="0" applyFont="1" applyBorder="1" applyAlignment="1">
      <alignment horizontal="justify" vertical="justify"/>
    </xf>
    <xf numFmtId="0" fontId="8" fillId="0" borderId="6" xfId="0" applyFont="1" applyBorder="1" applyAlignment="1">
      <alignment horizontal="justify" vertical="justify"/>
    </xf>
    <xf numFmtId="0" fontId="17" fillId="3" borderId="14" xfId="0" applyFont="1" applyFill="1" applyBorder="1" applyAlignment="1">
      <alignment horizontal="center"/>
    </xf>
    <xf numFmtId="0" fontId="18" fillId="3" borderId="4" xfId="0" applyFont="1" applyFill="1" applyBorder="1"/>
    <xf numFmtId="0" fontId="17" fillId="3" borderId="1" xfId="0" applyFont="1" applyFill="1" applyBorder="1"/>
    <xf numFmtId="0" fontId="19" fillId="3" borderId="1" xfId="0" applyFont="1" applyFill="1" applyBorder="1"/>
    <xf numFmtId="0" fontId="17" fillId="3" borderId="1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9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4" xfId="0" applyFont="1" applyFill="1" applyBorder="1"/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7" fillId="3" borderId="0" xfId="0" applyFont="1" applyFill="1" applyBorder="1"/>
    <xf numFmtId="0" fontId="17" fillId="3" borderId="7" xfId="0" applyFont="1" applyFill="1" applyBorder="1"/>
    <xf numFmtId="0" fontId="0" fillId="0" borderId="0" xfId="0" applyBorder="1"/>
    <xf numFmtId="0" fontId="15" fillId="0" borderId="0" xfId="0" applyFont="1" applyAlignment="1">
      <alignment wrapText="1"/>
    </xf>
    <xf numFmtId="0" fontId="19" fillId="3" borderId="0" xfId="0" applyFont="1" applyFill="1" applyBorder="1"/>
    <xf numFmtId="0" fontId="1" fillId="0" borderId="0" xfId="0" applyFont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21" fillId="0" borderId="1" xfId="0" applyFont="1" applyFill="1" applyBorder="1" applyAlignment="1">
      <alignment horizontal="left"/>
    </xf>
    <xf numFmtId="0" fontId="20" fillId="0" borderId="1" xfId="0" applyFont="1" applyBorder="1"/>
    <xf numFmtId="0" fontId="0" fillId="0" borderId="0" xfId="0"/>
    <xf numFmtId="0" fontId="0" fillId="0" borderId="1" xfId="0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21" fillId="0" borderId="1" xfId="0" applyFont="1" applyFill="1" applyBorder="1" applyAlignment="1">
      <alignment horizontal="left"/>
    </xf>
    <xf numFmtId="0" fontId="20" fillId="0" borderId="1" xfId="0" applyFont="1" applyBorder="1"/>
    <xf numFmtId="0" fontId="22" fillId="0" borderId="4" xfId="0" applyFont="1" applyBorder="1" applyAlignment="1">
      <alignment horizontal="justify" vertical="justify"/>
    </xf>
    <xf numFmtId="0" fontId="23" fillId="3" borderId="2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3" fillId="3" borderId="1" xfId="0" applyFont="1" applyFill="1" applyBorder="1"/>
    <xf numFmtId="0" fontId="23" fillId="0" borderId="1" xfId="0" applyFont="1" applyBorder="1"/>
    <xf numFmtId="0" fontId="25" fillId="3" borderId="1" xfId="0" applyFont="1" applyFill="1" applyBorder="1"/>
    <xf numFmtId="0" fontId="23" fillId="0" borderId="0" xfId="0" applyFont="1"/>
    <xf numFmtId="0" fontId="10" fillId="0" borderId="4" xfId="0" applyFont="1" applyBorder="1" applyAlignment="1">
      <alignment horizontal="center" vertical="justify"/>
    </xf>
    <xf numFmtId="0" fontId="2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10" fillId="0" borderId="4" xfId="0" applyNumberFormat="1" applyFont="1" applyBorder="1" applyAlignment="1">
      <alignment horizontal="justify" vertical="justify"/>
    </xf>
    <xf numFmtId="1" fontId="17" fillId="3" borderId="1" xfId="0" applyNumberFormat="1" applyFont="1" applyFill="1" applyBorder="1"/>
    <xf numFmtId="1" fontId="17" fillId="3" borderId="1" xfId="0" applyNumberFormat="1" applyFont="1" applyFill="1" applyBorder="1" applyAlignment="1">
      <alignment horizontal="center"/>
    </xf>
    <xf numFmtId="1" fontId="17" fillId="3" borderId="0" xfId="0" applyNumberFormat="1" applyFont="1" applyFill="1" applyBorder="1"/>
    <xf numFmtId="1" fontId="0" fillId="0" borderId="0" xfId="0" applyNumberFormat="1"/>
    <xf numFmtId="0" fontId="17" fillId="3" borderId="1" xfId="0" applyFont="1" applyFill="1" applyBorder="1" applyAlignment="1"/>
    <xf numFmtId="0" fontId="13" fillId="0" borderId="4" xfId="0" applyFont="1" applyBorder="1" applyAlignment="1">
      <alignment horizontal="center" vertical="justify"/>
    </xf>
    <xf numFmtId="0" fontId="13" fillId="0" borderId="1" xfId="0" applyFont="1" applyBorder="1" applyAlignment="1">
      <alignment horizontal="justify" vertical="justify"/>
    </xf>
    <xf numFmtId="0" fontId="13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left"/>
    </xf>
    <xf numFmtId="0" fontId="17" fillId="4" borderId="1" xfId="0" applyFont="1" applyFill="1" applyBorder="1"/>
    <xf numFmtId="0" fontId="26" fillId="4" borderId="1" xfId="0" applyFont="1" applyFill="1" applyBorder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0" fontId="19" fillId="4" borderId="1" xfId="0" applyFont="1" applyFill="1" applyBorder="1"/>
    <xf numFmtId="0" fontId="0" fillId="4" borderId="0" xfId="0" applyFill="1"/>
    <xf numFmtId="0" fontId="20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20" fillId="0" borderId="1" xfId="0" applyFont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21" fillId="0" borderId="1" xfId="0" applyFont="1" applyFill="1" applyBorder="1" applyAlignment="1">
      <alignment horizontal="left" wrapText="1"/>
    </xf>
    <xf numFmtId="0" fontId="20" fillId="0" borderId="15" xfId="0" applyFont="1" applyFill="1" applyBorder="1" applyAlignment="1">
      <alignment wrapText="1"/>
    </xf>
    <xf numFmtId="0" fontId="20" fillId="0" borderId="15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7" fillId="3" borderId="4" xfId="0" applyFont="1" applyFill="1" applyBorder="1" applyAlignment="1">
      <alignment horizontal="center"/>
    </xf>
    <xf numFmtId="0" fontId="19" fillId="3" borderId="4" xfId="0" applyFont="1" applyFill="1" applyBorder="1"/>
    <xf numFmtId="0" fontId="0" fillId="0" borderId="4" xfId="0" applyBorder="1"/>
    <xf numFmtId="0" fontId="17" fillId="0" borderId="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justify" vertical="justify" wrapText="1"/>
    </xf>
    <xf numFmtId="0" fontId="0" fillId="0" borderId="5" xfId="0" applyBorder="1" applyAlignment="1">
      <alignment horizontal="justify" vertical="justify"/>
    </xf>
    <xf numFmtId="0" fontId="11" fillId="0" borderId="2" xfId="0" applyFont="1" applyBorder="1" applyAlignment="1">
      <alignment horizontal="center" vertical="justify"/>
    </xf>
    <xf numFmtId="0" fontId="11" fillId="0" borderId="3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</cellXfs>
  <cellStyles count="1">
    <cellStyle name="Normal" xfId="0" builtinId="0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3"/>
  <sheetViews>
    <sheetView topLeftCell="A4" workbookViewId="0">
      <selection activeCell="A21" sqref="A21:B24"/>
    </sheetView>
  </sheetViews>
  <sheetFormatPr defaultRowHeight="15"/>
  <cols>
    <col min="1" max="1" width="3.85546875" bestFit="1" customWidth="1"/>
    <col min="2" max="2" width="32.140625" style="7" customWidth="1"/>
    <col min="3" max="35" width="3" customWidth="1"/>
  </cols>
  <sheetData>
    <row r="1" spans="1:35" ht="18.7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5">
      <c r="A2" s="96" t="s">
        <v>1</v>
      </c>
      <c r="B2" s="97" t="s">
        <v>2</v>
      </c>
      <c r="C2" s="98" t="s">
        <v>3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5">
      <c r="A3" s="96"/>
      <c r="B3" s="97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  <c r="AG3" s="1">
        <v>31</v>
      </c>
      <c r="AH3" s="1">
        <v>32</v>
      </c>
      <c r="AI3" s="1">
        <v>33</v>
      </c>
    </row>
    <row r="4" spans="1:35" s="2" customFormat="1">
      <c r="A4" s="6">
        <v>1</v>
      </c>
      <c r="B4" s="39" t="s">
        <v>30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6">
        <v>2</v>
      </c>
      <c r="B5" s="39" t="s">
        <v>31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5">
        <v>3</v>
      </c>
      <c r="B6" s="39" t="s">
        <v>32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6">
        <v>4</v>
      </c>
      <c r="B7" s="39" t="s">
        <v>33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>
      <c r="A8" s="6">
        <v>5</v>
      </c>
      <c r="B8" s="39" t="s">
        <v>34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5">
        <v>6</v>
      </c>
      <c r="B9" s="39" t="s">
        <v>35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6">
        <v>7</v>
      </c>
      <c r="B10" s="39" t="s">
        <v>36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6">
        <v>8</v>
      </c>
      <c r="B11" s="40" t="s">
        <v>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5">
        <v>9</v>
      </c>
      <c r="B12" s="39" t="s">
        <v>38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6">
        <v>10</v>
      </c>
      <c r="B13" s="39" t="s">
        <v>39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6">
        <v>11</v>
      </c>
      <c r="B14" s="39" t="s">
        <v>40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5">
        <v>12</v>
      </c>
      <c r="B15" s="40" t="s">
        <v>41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6">
        <v>13</v>
      </c>
      <c r="B16" s="39" t="s">
        <v>42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6">
        <v>14</v>
      </c>
      <c r="B17" s="39" t="s">
        <v>43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5">
        <v>15</v>
      </c>
      <c r="B18" s="39" t="s">
        <v>44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6">
        <v>16</v>
      </c>
      <c r="B19" s="39" t="s">
        <v>45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6">
        <v>17</v>
      </c>
      <c r="B20" s="39" t="s">
        <v>46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5">
        <v>18</v>
      </c>
      <c r="B21" s="39" t="s">
        <v>47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6">
        <v>19</v>
      </c>
      <c r="B22" s="39" t="s">
        <v>48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6">
        <v>20</v>
      </c>
      <c r="B23" s="39" t="s">
        <v>49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>
      <c r="A24" s="5">
        <v>21</v>
      </c>
      <c r="B24" s="39" t="s">
        <v>50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6">
        <v>22</v>
      </c>
      <c r="B25" s="39" t="s">
        <v>51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6">
        <v>23</v>
      </c>
      <c r="B26" s="39" t="s">
        <v>52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>
      <c r="A27" s="5">
        <v>24</v>
      </c>
      <c r="B27" s="39" t="s">
        <v>53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6">
        <v>25</v>
      </c>
      <c r="B28" s="39" t="s">
        <v>54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>
      <c r="A29" s="6">
        <v>26</v>
      </c>
      <c r="B29" s="39" t="s">
        <v>55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>
      <c r="A30" s="5">
        <v>27</v>
      </c>
      <c r="B30" s="39" t="s">
        <v>56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>
      <c r="A31" s="6">
        <v>28</v>
      </c>
      <c r="B31" s="39" t="s">
        <v>57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6">
        <v>29</v>
      </c>
      <c r="B32" s="39" t="s">
        <v>58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>
      <c r="A33" s="5">
        <v>30</v>
      </c>
      <c r="B33" s="39" t="s">
        <v>59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>
      <c r="A34" s="6">
        <v>31</v>
      </c>
      <c r="B34" s="39" t="s">
        <v>60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>
      <c r="A35" s="6">
        <v>32</v>
      </c>
      <c r="B35" s="39" t="s">
        <v>61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>
      <c r="A36" s="5">
        <v>33</v>
      </c>
      <c r="B36" s="39" t="s">
        <v>62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6">
        <v>34</v>
      </c>
      <c r="B37" s="39" t="s">
        <v>63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>
      <c r="A38" s="6">
        <v>35</v>
      </c>
      <c r="B38" s="39" t="s">
        <v>64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>
      <c r="A39" s="5">
        <v>36</v>
      </c>
      <c r="B39" s="39" t="s">
        <v>65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>
      <c r="A40" s="6">
        <v>37</v>
      </c>
      <c r="B40" s="39" t="s">
        <v>66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>
      <c r="A41" s="6">
        <v>38</v>
      </c>
      <c r="B41" s="39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>
      <c r="A42" s="5">
        <v>39</v>
      </c>
      <c r="B42" s="39" t="s">
        <v>68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>
      <c r="A43" s="6">
        <v>40</v>
      </c>
      <c r="B43" s="39" t="s">
        <v>69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>
      <c r="A44" s="6">
        <v>41</v>
      </c>
      <c r="B44" s="39" t="s">
        <v>70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>
      <c r="A45" s="5">
        <v>42</v>
      </c>
      <c r="B45" s="39" t="s">
        <v>71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>
      <c r="A46" s="6">
        <v>43</v>
      </c>
      <c r="B46" s="39" t="s">
        <v>72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>
      <c r="A47" s="6">
        <v>44</v>
      </c>
      <c r="B47" s="39" t="s">
        <v>73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>
      <c r="A48" s="5">
        <v>45</v>
      </c>
      <c r="B48" s="39" t="s">
        <v>74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>
      <c r="A49" s="6">
        <v>46</v>
      </c>
      <c r="B49" s="39" t="s">
        <v>75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>
      <c r="A50" s="6">
        <v>47</v>
      </c>
      <c r="B50" s="39" t="s">
        <v>76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>
      <c r="A51" s="5">
        <v>48</v>
      </c>
      <c r="B51" s="39" t="s">
        <v>77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>
      <c r="A52" s="6">
        <v>49</v>
      </c>
      <c r="B52" s="39" t="s">
        <v>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>
      <c r="A53" s="6">
        <v>50</v>
      </c>
      <c r="B53" s="39" t="s">
        <v>79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>
      <c r="A54" s="5">
        <v>51</v>
      </c>
      <c r="B54" s="39" t="s">
        <v>80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>
      <c r="A55" s="6">
        <v>52</v>
      </c>
      <c r="B55" s="39" t="s">
        <v>81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>
      <c r="A56" s="6">
        <v>53</v>
      </c>
      <c r="B56" s="39" t="s">
        <v>82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>
      <c r="A57" s="5">
        <v>54</v>
      </c>
      <c r="B57" s="39" t="s">
        <v>83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>
      <c r="A58" s="6">
        <v>55</v>
      </c>
      <c r="B58" s="39" t="s">
        <v>84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>
      <c r="A59" s="6">
        <v>56</v>
      </c>
      <c r="B59" s="39" t="s">
        <v>85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>
      <c r="A60" s="5">
        <v>57</v>
      </c>
      <c r="B60" s="39" t="s">
        <v>86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>
      <c r="A61" s="6">
        <v>58</v>
      </c>
      <c r="B61" s="39" t="s">
        <v>87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>
      <c r="A62" s="6">
        <v>59</v>
      </c>
      <c r="B62" s="39" t="s">
        <v>88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>
      <c r="A63" s="5">
        <v>60</v>
      </c>
      <c r="B63" s="39" t="s">
        <v>89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>
      <c r="A64" s="6">
        <v>61</v>
      </c>
      <c r="B64" s="41" t="s">
        <v>90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>
      <c r="A65" s="6">
        <v>62</v>
      </c>
      <c r="B65" s="42" t="s">
        <v>91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>
      <c r="A66" s="5">
        <v>63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>
      <c r="A67" s="6">
        <v>64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>
      <c r="A68" s="6">
        <v>65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>
      <c r="A69" s="5">
        <v>66</v>
      </c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>
      <c r="A70" s="6">
        <v>67</v>
      </c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>
      <c r="A71" s="6">
        <v>68</v>
      </c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>
      <c r="A72" s="5">
        <v>69</v>
      </c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>
      <c r="A73" s="6">
        <v>70</v>
      </c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</sheetData>
  <sortState ref="A4:AI64">
    <sortCondition ref="B4:B64"/>
  </sortState>
  <mergeCells count="4">
    <mergeCell ref="A1:AI1"/>
    <mergeCell ref="A2:A3"/>
    <mergeCell ref="B2:B3"/>
    <mergeCell ref="C2:AI2"/>
  </mergeCells>
  <pageMargins left="0.7" right="0.7" top="0.75" bottom="0.5" header="0.3" footer="0.3"/>
  <pageSetup scale="9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88"/>
  <sheetViews>
    <sheetView topLeftCell="A64" workbookViewId="0">
      <selection sqref="A1:AF84"/>
    </sheetView>
  </sheetViews>
  <sheetFormatPr defaultRowHeight="15"/>
  <cols>
    <col min="1" max="1" width="4" customWidth="1"/>
    <col min="2" max="2" width="23.7109375" customWidth="1"/>
    <col min="3" max="3" width="3" customWidth="1"/>
    <col min="4" max="5" width="4.140625" customWidth="1"/>
    <col min="6" max="6" width="5" customWidth="1"/>
    <col min="7" max="7" width="3.42578125" customWidth="1"/>
    <col min="8" max="8" width="4.85546875" customWidth="1"/>
    <col min="9" max="10" width="3.7109375" customWidth="1"/>
    <col min="11" max="11" width="3.5703125" style="58" customWidth="1"/>
    <col min="12" max="12" width="4" style="63" customWidth="1"/>
    <col min="13" max="13" width="3.5703125" customWidth="1"/>
    <col min="14" max="14" width="5" customWidth="1"/>
    <col min="15" max="15" width="3.85546875" customWidth="1"/>
    <col min="16" max="16" width="3.85546875" hidden="1" customWidth="1"/>
    <col min="17" max="17" width="3" customWidth="1"/>
    <col min="18" max="18" width="3.7109375" customWidth="1"/>
    <col min="19" max="19" width="3.42578125" hidden="1" customWidth="1"/>
    <col min="20" max="20" width="0.28515625" hidden="1" customWidth="1"/>
    <col min="21" max="21" width="3.28515625" hidden="1" customWidth="1"/>
    <col min="22" max="22" width="3.7109375" hidden="1" customWidth="1"/>
    <col min="23" max="23" width="3.42578125" customWidth="1"/>
    <col min="24" max="24" width="4.85546875" customWidth="1"/>
    <col min="25" max="25" width="3.28515625" style="58" customWidth="1"/>
    <col min="26" max="26" width="5.42578125" style="43" customWidth="1"/>
    <col min="27" max="27" width="3.7109375" style="43" customWidth="1"/>
    <col min="28" max="28" width="4.85546875" style="43" customWidth="1"/>
    <col min="29" max="29" width="5.28515625" hidden="1" customWidth="1"/>
    <col min="30" max="30" width="4.85546875" hidden="1" customWidth="1"/>
    <col min="31" max="31" width="8.140625" style="38" customWidth="1"/>
    <col min="32" max="32" width="0.28515625" hidden="1" customWidth="1"/>
  </cols>
  <sheetData>
    <row r="1" spans="1:34" ht="23.25">
      <c r="A1" s="100" t="s">
        <v>108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2"/>
    </row>
    <row r="2" spans="1:34">
      <c r="A2" s="103" t="s">
        <v>109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5"/>
    </row>
    <row r="3" spans="1:34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8"/>
    </row>
    <row r="4" spans="1:34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1"/>
    </row>
    <row r="5" spans="1:34" ht="72.75">
      <c r="A5" s="9" t="s">
        <v>4</v>
      </c>
      <c r="B5" s="9" t="s">
        <v>5</v>
      </c>
      <c r="C5" s="10" t="s">
        <v>25</v>
      </c>
      <c r="D5" s="10" t="s">
        <v>93</v>
      </c>
      <c r="E5" s="10" t="s">
        <v>92</v>
      </c>
      <c r="F5" s="11" t="s">
        <v>94</v>
      </c>
      <c r="G5" s="49" t="s">
        <v>95</v>
      </c>
      <c r="H5" s="49" t="s">
        <v>96</v>
      </c>
      <c r="I5" s="49" t="s">
        <v>97</v>
      </c>
      <c r="J5" s="49" t="s">
        <v>98</v>
      </c>
      <c r="K5" s="56" t="s">
        <v>100</v>
      </c>
      <c r="L5" s="59" t="s">
        <v>99</v>
      </c>
      <c r="M5" s="12" t="s">
        <v>101</v>
      </c>
      <c r="N5" s="12" t="s">
        <v>99</v>
      </c>
      <c r="O5" s="13" t="s">
        <v>6</v>
      </c>
      <c r="P5" s="13" t="s">
        <v>7</v>
      </c>
      <c r="Q5" s="14" t="s">
        <v>26</v>
      </c>
      <c r="R5" s="15" t="s">
        <v>27</v>
      </c>
      <c r="S5" s="16" t="s">
        <v>92</v>
      </c>
      <c r="T5" s="36" t="s">
        <v>94</v>
      </c>
      <c r="U5" s="15" t="s">
        <v>95</v>
      </c>
      <c r="V5" s="15" t="s">
        <v>96</v>
      </c>
      <c r="W5" s="15" t="s">
        <v>102</v>
      </c>
      <c r="X5" s="15" t="s">
        <v>103</v>
      </c>
      <c r="Y5" s="65" t="s">
        <v>104</v>
      </c>
      <c r="Z5" s="15" t="s">
        <v>105</v>
      </c>
      <c r="AA5" s="15" t="s">
        <v>106</v>
      </c>
      <c r="AB5" s="15" t="s">
        <v>107</v>
      </c>
      <c r="AC5" s="15" t="s">
        <v>28</v>
      </c>
      <c r="AD5" s="15" t="s">
        <v>29</v>
      </c>
      <c r="AE5" s="13" t="s">
        <v>6</v>
      </c>
      <c r="AF5" s="66" t="s">
        <v>8</v>
      </c>
    </row>
    <row r="6" spans="1:34" ht="24" customHeight="1">
      <c r="A6" s="17"/>
      <c r="B6" s="18"/>
      <c r="C6" s="112" t="s">
        <v>110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 t="s">
        <v>9</v>
      </c>
      <c r="P6" s="115"/>
      <c r="Q6" s="116" t="s">
        <v>10</v>
      </c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8"/>
      <c r="AE6" s="67" t="s">
        <v>11</v>
      </c>
      <c r="AF6" s="67"/>
      <c r="AG6" s="43"/>
    </row>
    <row r="7" spans="1:34">
      <c r="A7" s="19"/>
      <c r="B7" s="20"/>
      <c r="C7" s="21">
        <v>16</v>
      </c>
      <c r="D7" s="21"/>
      <c r="E7" s="21">
        <v>14</v>
      </c>
      <c r="F7" s="21"/>
      <c r="G7" s="21">
        <v>14</v>
      </c>
      <c r="H7" s="21"/>
      <c r="I7" s="21">
        <v>12</v>
      </c>
      <c r="J7" s="21"/>
      <c r="K7" s="28">
        <v>8</v>
      </c>
      <c r="L7" s="60"/>
      <c r="M7" s="21">
        <v>7</v>
      </c>
      <c r="N7" s="21"/>
      <c r="O7" s="22"/>
      <c r="P7" s="22"/>
      <c r="Q7" s="21">
        <v>7</v>
      </c>
      <c r="R7" s="21"/>
      <c r="S7" s="21"/>
      <c r="T7" s="21"/>
      <c r="U7" s="21"/>
      <c r="V7" s="21"/>
      <c r="W7" s="21">
        <v>2</v>
      </c>
      <c r="X7" s="21"/>
      <c r="Y7" s="28">
        <v>3</v>
      </c>
      <c r="Z7" s="64"/>
      <c r="AA7" s="64">
        <v>4</v>
      </c>
      <c r="AB7" s="64"/>
      <c r="AC7" s="64"/>
      <c r="AD7" s="21"/>
      <c r="AE7" s="22"/>
      <c r="AF7" s="4"/>
    </row>
    <row r="8" spans="1:34">
      <c r="A8" s="23">
        <v>1</v>
      </c>
      <c r="B8" s="45" t="s">
        <v>30</v>
      </c>
      <c r="C8" s="21">
        <v>14</v>
      </c>
      <c r="D8" s="21">
        <f>C8/16*100</f>
        <v>87.5</v>
      </c>
      <c r="E8" s="21">
        <v>13</v>
      </c>
      <c r="F8" s="21">
        <f>E8*100/14</f>
        <v>92.857142857142861</v>
      </c>
      <c r="G8" s="21">
        <v>13</v>
      </c>
      <c r="H8" s="21">
        <f>G8*100/14</f>
        <v>92.857142857142861</v>
      </c>
      <c r="I8" s="21">
        <v>10</v>
      </c>
      <c r="J8" s="21">
        <f>I8*100/12</f>
        <v>83.333333333333329</v>
      </c>
      <c r="K8" s="28">
        <v>7</v>
      </c>
      <c r="L8" s="61">
        <f>K8/8*100</f>
        <v>87.5</v>
      </c>
      <c r="M8" s="21">
        <v>5</v>
      </c>
      <c r="N8" s="21">
        <f>M8*100/7</f>
        <v>71.428571428571431</v>
      </c>
      <c r="O8" s="44">
        <f>(D8+F8+H8+J8+L8+N8)/6</f>
        <v>85.912698412698418</v>
      </c>
      <c r="P8" s="22"/>
      <c r="Q8" s="21">
        <v>7</v>
      </c>
      <c r="R8" s="21">
        <f>Q8/7*100</f>
        <v>100</v>
      </c>
      <c r="S8" s="21"/>
      <c r="T8" s="21"/>
      <c r="U8" s="21"/>
      <c r="V8" s="21"/>
      <c r="W8" s="21">
        <v>2</v>
      </c>
      <c r="X8" s="21">
        <f>W8*100/2</f>
        <v>100</v>
      </c>
      <c r="Y8" s="28">
        <v>3</v>
      </c>
      <c r="Z8" s="28">
        <f>Y8/$Y$7*100</f>
        <v>100</v>
      </c>
      <c r="AA8" s="21">
        <v>4</v>
      </c>
      <c r="AB8" s="21">
        <f>AA8*100/4</f>
        <v>100</v>
      </c>
      <c r="AC8" s="21"/>
      <c r="AD8" s="21"/>
      <c r="AE8" s="44">
        <f>(R8+X8+Z8+AB8)/4</f>
        <v>100</v>
      </c>
      <c r="AF8" s="4"/>
      <c r="AG8">
        <f>(C8+E8+G8+I8+K8+M8)*100/71</f>
        <v>87.323943661971825</v>
      </c>
      <c r="AH8">
        <f>ROUNDUP(AG8,0)</f>
        <v>88</v>
      </c>
    </row>
    <row r="9" spans="1:34">
      <c r="A9" s="25">
        <v>2</v>
      </c>
      <c r="B9" s="45" t="s">
        <v>31</v>
      </c>
      <c r="C9" s="21">
        <v>11</v>
      </c>
      <c r="D9" s="21">
        <f t="shared" ref="D9:D70" si="0">C9/16*100</f>
        <v>68.75</v>
      </c>
      <c r="E9" s="21">
        <v>10</v>
      </c>
      <c r="F9" s="21">
        <f t="shared" ref="F9:F70" si="1">E9*100/14</f>
        <v>71.428571428571431</v>
      </c>
      <c r="G9" s="21">
        <v>11</v>
      </c>
      <c r="H9" s="21">
        <f t="shared" ref="H9:H70" si="2">G9*100/14</f>
        <v>78.571428571428569</v>
      </c>
      <c r="I9" s="21">
        <v>9</v>
      </c>
      <c r="J9" s="21">
        <f t="shared" ref="J9:J70" si="3">I9*100/12</f>
        <v>75</v>
      </c>
      <c r="K9" s="28">
        <v>7</v>
      </c>
      <c r="L9" s="61">
        <f t="shared" ref="L9:L69" si="4">K9/8*100</f>
        <v>87.5</v>
      </c>
      <c r="M9" s="21">
        <v>6</v>
      </c>
      <c r="N9" s="21">
        <f t="shared" ref="N9:N70" si="5">M9*100/7</f>
        <v>85.714285714285708</v>
      </c>
      <c r="O9" s="44">
        <f t="shared" ref="O9:O67" si="6">(D9+F9+H9+J9+L9+N9)/6</f>
        <v>77.827380952380949</v>
      </c>
      <c r="P9" s="22"/>
      <c r="Q9" s="21">
        <v>6</v>
      </c>
      <c r="R9" s="21">
        <f t="shared" ref="R9:R67" si="7">Q9/7*100</f>
        <v>85.714285714285708</v>
      </c>
      <c r="S9" s="21"/>
      <c r="T9" s="21"/>
      <c r="U9" s="21"/>
      <c r="V9" s="21"/>
      <c r="W9" s="21">
        <v>2</v>
      </c>
      <c r="X9" s="21">
        <f t="shared" ref="X9:X70" si="8">W9*100/2</f>
        <v>100</v>
      </c>
      <c r="Y9" s="28">
        <v>3</v>
      </c>
      <c r="Z9" s="28">
        <f t="shared" ref="Z9:Z69" si="9">Y9/$Y$7*100</f>
        <v>100</v>
      </c>
      <c r="AA9" s="21">
        <v>3</v>
      </c>
      <c r="AB9" s="21">
        <f t="shared" ref="AB9:AB70" si="10">AA9*100/4</f>
        <v>75</v>
      </c>
      <c r="AC9" s="21"/>
      <c r="AD9" s="21"/>
      <c r="AE9" s="44">
        <f t="shared" ref="AE9:AE70" si="11">(R9+X9+Z9+AB9)/4</f>
        <v>90.178571428571431</v>
      </c>
      <c r="AF9" s="4"/>
      <c r="AG9" s="43">
        <f t="shared" ref="AG9:AG70" si="12">(C9+E9+G9+I9+K9+M9)*100/71</f>
        <v>76.056338028169009</v>
      </c>
      <c r="AH9" s="43">
        <f t="shared" ref="AH9:AH70" si="13">ROUNDUP(AG9,0)</f>
        <v>77</v>
      </c>
    </row>
    <row r="10" spans="1:34">
      <c r="A10" s="25">
        <v>3</v>
      </c>
      <c r="B10" s="45" t="s">
        <v>32</v>
      </c>
      <c r="C10" s="21">
        <v>12</v>
      </c>
      <c r="D10" s="21">
        <f t="shared" si="0"/>
        <v>75</v>
      </c>
      <c r="E10" s="21">
        <v>9</v>
      </c>
      <c r="F10" s="21">
        <f t="shared" si="1"/>
        <v>64.285714285714292</v>
      </c>
      <c r="G10" s="21">
        <v>7</v>
      </c>
      <c r="H10" s="21">
        <f t="shared" si="2"/>
        <v>50</v>
      </c>
      <c r="I10" s="21">
        <v>9</v>
      </c>
      <c r="J10" s="21">
        <f t="shared" si="3"/>
        <v>75</v>
      </c>
      <c r="K10" s="28">
        <v>3</v>
      </c>
      <c r="L10" s="61">
        <f t="shared" si="4"/>
        <v>37.5</v>
      </c>
      <c r="M10" s="21">
        <v>6</v>
      </c>
      <c r="N10" s="21">
        <f t="shared" si="5"/>
        <v>85.714285714285708</v>
      </c>
      <c r="O10" s="44">
        <f t="shared" si="6"/>
        <v>64.583333333333329</v>
      </c>
      <c r="P10" s="22"/>
      <c r="Q10" s="21">
        <v>2</v>
      </c>
      <c r="R10" s="21">
        <f t="shared" si="7"/>
        <v>28.571428571428569</v>
      </c>
      <c r="S10" s="21"/>
      <c r="T10" s="21"/>
      <c r="U10" s="21"/>
      <c r="V10" s="21"/>
      <c r="W10" s="21">
        <v>2</v>
      </c>
      <c r="X10" s="21">
        <f t="shared" si="8"/>
        <v>100</v>
      </c>
      <c r="Y10" s="28">
        <v>3</v>
      </c>
      <c r="Z10" s="28">
        <f t="shared" si="9"/>
        <v>100</v>
      </c>
      <c r="AA10" s="21">
        <v>3</v>
      </c>
      <c r="AB10" s="21">
        <f t="shared" si="10"/>
        <v>75</v>
      </c>
      <c r="AC10" s="21"/>
      <c r="AD10" s="21"/>
      <c r="AE10" s="44">
        <f t="shared" si="11"/>
        <v>75.892857142857139</v>
      </c>
      <c r="AF10" s="4"/>
      <c r="AG10" s="43">
        <f t="shared" si="12"/>
        <v>64.788732394366193</v>
      </c>
      <c r="AH10" s="43">
        <f t="shared" si="13"/>
        <v>65</v>
      </c>
    </row>
    <row r="11" spans="1:34">
      <c r="A11" s="25">
        <v>4</v>
      </c>
      <c r="B11" s="45" t="s">
        <v>33</v>
      </c>
      <c r="C11" s="21">
        <v>8</v>
      </c>
      <c r="D11" s="21">
        <f t="shared" si="0"/>
        <v>50</v>
      </c>
      <c r="E11" s="21">
        <v>8</v>
      </c>
      <c r="F11" s="21">
        <f t="shared" si="1"/>
        <v>57.142857142857146</v>
      </c>
      <c r="G11" s="21">
        <v>9</v>
      </c>
      <c r="H11" s="21">
        <f t="shared" si="2"/>
        <v>64.285714285714292</v>
      </c>
      <c r="I11" s="21">
        <v>9</v>
      </c>
      <c r="J11" s="21">
        <f t="shared" si="3"/>
        <v>75</v>
      </c>
      <c r="K11" s="28">
        <v>6</v>
      </c>
      <c r="L11" s="61">
        <f t="shared" si="4"/>
        <v>75</v>
      </c>
      <c r="M11" s="21">
        <v>5</v>
      </c>
      <c r="N11" s="21">
        <f t="shared" si="5"/>
        <v>71.428571428571431</v>
      </c>
      <c r="O11" s="44">
        <f t="shared" si="6"/>
        <v>65.476190476190482</v>
      </c>
      <c r="P11" s="22"/>
      <c r="Q11" s="21">
        <v>4</v>
      </c>
      <c r="R11" s="21">
        <f t="shared" si="7"/>
        <v>57.142857142857139</v>
      </c>
      <c r="S11" s="21"/>
      <c r="T11" s="21"/>
      <c r="U11" s="21"/>
      <c r="V11" s="21"/>
      <c r="W11" s="21">
        <v>2</v>
      </c>
      <c r="X11" s="21">
        <f t="shared" si="8"/>
        <v>100</v>
      </c>
      <c r="Y11" s="28">
        <v>1</v>
      </c>
      <c r="Z11" s="28">
        <f t="shared" si="9"/>
        <v>33.333333333333329</v>
      </c>
      <c r="AA11" s="21">
        <v>4</v>
      </c>
      <c r="AB11" s="21">
        <f t="shared" si="10"/>
        <v>100</v>
      </c>
      <c r="AC11" s="21"/>
      <c r="AD11" s="21"/>
      <c r="AE11" s="44">
        <f t="shared" si="11"/>
        <v>72.61904761904762</v>
      </c>
      <c r="AF11" s="4"/>
      <c r="AG11" s="43">
        <f t="shared" si="12"/>
        <v>63.380281690140848</v>
      </c>
      <c r="AH11" s="43">
        <f t="shared" si="13"/>
        <v>64</v>
      </c>
    </row>
    <row r="12" spans="1:34">
      <c r="A12" s="25">
        <v>5</v>
      </c>
      <c r="B12" s="45" t="s">
        <v>34</v>
      </c>
      <c r="C12" s="21">
        <v>8</v>
      </c>
      <c r="D12" s="21">
        <f t="shared" si="0"/>
        <v>50</v>
      </c>
      <c r="E12" s="21">
        <v>9</v>
      </c>
      <c r="F12" s="21">
        <f t="shared" si="1"/>
        <v>64.285714285714292</v>
      </c>
      <c r="G12" s="21">
        <v>10</v>
      </c>
      <c r="H12" s="21">
        <f t="shared" si="2"/>
        <v>71.428571428571431</v>
      </c>
      <c r="I12" s="21">
        <v>9</v>
      </c>
      <c r="J12" s="21">
        <f t="shared" si="3"/>
        <v>75</v>
      </c>
      <c r="K12" s="28">
        <v>5</v>
      </c>
      <c r="L12" s="61">
        <f t="shared" si="4"/>
        <v>62.5</v>
      </c>
      <c r="M12" s="26">
        <v>5</v>
      </c>
      <c r="N12" s="21">
        <f t="shared" si="5"/>
        <v>71.428571428571431</v>
      </c>
      <c r="O12" s="44">
        <f t="shared" si="6"/>
        <v>65.773809523809533</v>
      </c>
      <c r="P12" s="22"/>
      <c r="Q12" s="21">
        <v>6</v>
      </c>
      <c r="R12" s="21">
        <f t="shared" si="7"/>
        <v>85.714285714285708</v>
      </c>
      <c r="S12" s="21"/>
      <c r="T12" s="21"/>
      <c r="U12" s="21"/>
      <c r="V12" s="21"/>
      <c r="W12" s="21">
        <v>2</v>
      </c>
      <c r="X12" s="21">
        <f t="shared" si="8"/>
        <v>100</v>
      </c>
      <c r="Y12" s="28">
        <v>2</v>
      </c>
      <c r="Z12" s="28">
        <f t="shared" si="9"/>
        <v>66.666666666666657</v>
      </c>
      <c r="AA12" s="21">
        <v>3</v>
      </c>
      <c r="AB12" s="21">
        <f t="shared" si="10"/>
        <v>75</v>
      </c>
      <c r="AC12" s="21"/>
      <c r="AD12" s="21"/>
      <c r="AE12" s="44">
        <f t="shared" si="11"/>
        <v>81.845238095238102</v>
      </c>
      <c r="AF12" s="4"/>
      <c r="AG12" s="43">
        <f t="shared" si="12"/>
        <v>64.788732394366193</v>
      </c>
      <c r="AH12" s="43">
        <f t="shared" si="13"/>
        <v>65</v>
      </c>
    </row>
    <row r="13" spans="1:34">
      <c r="A13" s="25">
        <v>6</v>
      </c>
      <c r="B13" s="45" t="s">
        <v>35</v>
      </c>
      <c r="C13" s="21">
        <v>12</v>
      </c>
      <c r="D13" s="21">
        <f t="shared" si="0"/>
        <v>75</v>
      </c>
      <c r="E13" s="21">
        <v>11</v>
      </c>
      <c r="F13" s="21">
        <f t="shared" si="1"/>
        <v>78.571428571428569</v>
      </c>
      <c r="G13" s="21">
        <v>10</v>
      </c>
      <c r="H13" s="21">
        <f t="shared" si="2"/>
        <v>71.428571428571431</v>
      </c>
      <c r="I13" s="21">
        <v>9</v>
      </c>
      <c r="J13" s="21">
        <f t="shared" si="3"/>
        <v>75</v>
      </c>
      <c r="K13" s="28">
        <v>8</v>
      </c>
      <c r="L13" s="61">
        <f t="shared" si="4"/>
        <v>100</v>
      </c>
      <c r="M13" s="21">
        <v>6</v>
      </c>
      <c r="N13" s="21">
        <f t="shared" si="5"/>
        <v>85.714285714285708</v>
      </c>
      <c r="O13" s="44">
        <f t="shared" si="6"/>
        <v>80.952380952380949</v>
      </c>
      <c r="P13" s="22"/>
      <c r="Q13" s="21">
        <v>7</v>
      </c>
      <c r="R13" s="21">
        <f t="shared" si="7"/>
        <v>100</v>
      </c>
      <c r="S13" s="21"/>
      <c r="T13" s="21"/>
      <c r="U13" s="21"/>
      <c r="V13" s="21"/>
      <c r="W13" s="21">
        <v>2</v>
      </c>
      <c r="X13" s="21">
        <f t="shared" si="8"/>
        <v>100</v>
      </c>
      <c r="Y13" s="28">
        <v>3</v>
      </c>
      <c r="Z13" s="28">
        <f t="shared" si="9"/>
        <v>100</v>
      </c>
      <c r="AA13" s="21">
        <v>3</v>
      </c>
      <c r="AB13" s="21">
        <f t="shared" si="10"/>
        <v>75</v>
      </c>
      <c r="AC13" s="21"/>
      <c r="AD13" s="21"/>
      <c r="AE13" s="44">
        <f t="shared" si="11"/>
        <v>93.75</v>
      </c>
      <c r="AF13" s="4"/>
      <c r="AG13" s="43">
        <f t="shared" si="12"/>
        <v>78.873239436619713</v>
      </c>
      <c r="AH13" s="43">
        <f t="shared" si="13"/>
        <v>79</v>
      </c>
    </row>
    <row r="14" spans="1:34">
      <c r="A14" s="25">
        <v>7</v>
      </c>
      <c r="B14" s="45" t="s">
        <v>36</v>
      </c>
      <c r="C14" s="21">
        <v>15</v>
      </c>
      <c r="D14" s="21">
        <f t="shared" si="0"/>
        <v>93.75</v>
      </c>
      <c r="E14" s="21">
        <v>12</v>
      </c>
      <c r="F14" s="21">
        <f t="shared" si="1"/>
        <v>85.714285714285708</v>
      </c>
      <c r="G14" s="21">
        <v>13</v>
      </c>
      <c r="H14" s="21">
        <f t="shared" si="2"/>
        <v>92.857142857142861</v>
      </c>
      <c r="I14" s="21">
        <v>9</v>
      </c>
      <c r="J14" s="21">
        <f t="shared" si="3"/>
        <v>75</v>
      </c>
      <c r="K14" s="28">
        <v>7</v>
      </c>
      <c r="L14" s="61">
        <f t="shared" si="4"/>
        <v>87.5</v>
      </c>
      <c r="M14" s="21">
        <v>5</v>
      </c>
      <c r="N14" s="21">
        <f t="shared" si="5"/>
        <v>71.428571428571431</v>
      </c>
      <c r="O14" s="44">
        <f t="shared" si="6"/>
        <v>84.375</v>
      </c>
      <c r="P14" s="22"/>
      <c r="Q14" s="21">
        <v>7</v>
      </c>
      <c r="R14" s="21">
        <f t="shared" si="7"/>
        <v>100</v>
      </c>
      <c r="S14" s="21"/>
      <c r="T14" s="21"/>
      <c r="U14" s="21"/>
      <c r="V14" s="21"/>
      <c r="W14" s="21">
        <v>2</v>
      </c>
      <c r="X14" s="21">
        <f t="shared" si="8"/>
        <v>100</v>
      </c>
      <c r="Y14" s="28">
        <v>3</v>
      </c>
      <c r="Z14" s="28">
        <f t="shared" si="9"/>
        <v>100</v>
      </c>
      <c r="AA14" s="21">
        <v>4</v>
      </c>
      <c r="AB14" s="21">
        <f t="shared" si="10"/>
        <v>100</v>
      </c>
      <c r="AC14" s="21"/>
      <c r="AD14" s="21"/>
      <c r="AE14" s="44">
        <f t="shared" si="11"/>
        <v>100</v>
      </c>
      <c r="AF14" s="4"/>
      <c r="AG14" s="43">
        <f t="shared" si="12"/>
        <v>85.91549295774648</v>
      </c>
      <c r="AH14" s="43">
        <f t="shared" si="13"/>
        <v>86</v>
      </c>
    </row>
    <row r="15" spans="1:34" ht="26.25">
      <c r="A15" s="25">
        <v>8</v>
      </c>
      <c r="B15" s="46" t="s">
        <v>37</v>
      </c>
      <c r="C15" s="21">
        <v>11</v>
      </c>
      <c r="D15" s="21">
        <f t="shared" si="0"/>
        <v>68.75</v>
      </c>
      <c r="E15" s="21">
        <v>10</v>
      </c>
      <c r="F15" s="21">
        <f t="shared" si="1"/>
        <v>71.428571428571431</v>
      </c>
      <c r="G15" s="21">
        <v>9</v>
      </c>
      <c r="H15" s="21">
        <f t="shared" si="2"/>
        <v>64.285714285714292</v>
      </c>
      <c r="I15" s="21">
        <v>7</v>
      </c>
      <c r="J15" s="21">
        <f t="shared" si="3"/>
        <v>58.333333333333336</v>
      </c>
      <c r="K15" s="28">
        <v>4</v>
      </c>
      <c r="L15" s="61">
        <f t="shared" si="4"/>
        <v>50</v>
      </c>
      <c r="M15" s="21">
        <v>5</v>
      </c>
      <c r="N15" s="21">
        <f t="shared" si="5"/>
        <v>71.428571428571431</v>
      </c>
      <c r="O15" s="44">
        <f t="shared" si="6"/>
        <v>64.037698412698418</v>
      </c>
      <c r="P15" s="22"/>
      <c r="Q15" s="21">
        <v>5</v>
      </c>
      <c r="R15" s="21">
        <f t="shared" si="7"/>
        <v>71.428571428571431</v>
      </c>
      <c r="S15" s="21"/>
      <c r="T15" s="21"/>
      <c r="U15" s="21"/>
      <c r="V15" s="21"/>
      <c r="W15" s="21">
        <v>2</v>
      </c>
      <c r="X15" s="21">
        <f t="shared" si="8"/>
        <v>100</v>
      </c>
      <c r="Y15" s="28">
        <v>3</v>
      </c>
      <c r="Z15" s="28">
        <f t="shared" si="9"/>
        <v>100</v>
      </c>
      <c r="AA15" s="21">
        <v>2</v>
      </c>
      <c r="AB15" s="21">
        <f t="shared" si="10"/>
        <v>50</v>
      </c>
      <c r="AC15" s="21"/>
      <c r="AD15" s="21"/>
      <c r="AE15" s="44">
        <f t="shared" si="11"/>
        <v>80.357142857142861</v>
      </c>
      <c r="AF15" s="4"/>
      <c r="AG15" s="43">
        <f t="shared" si="12"/>
        <v>64.788732394366193</v>
      </c>
      <c r="AH15" s="43">
        <f t="shared" si="13"/>
        <v>65</v>
      </c>
    </row>
    <row r="16" spans="1:34">
      <c r="A16" s="25">
        <v>9</v>
      </c>
      <c r="B16" s="45" t="s">
        <v>38</v>
      </c>
      <c r="C16" s="21">
        <v>12</v>
      </c>
      <c r="D16" s="21">
        <f t="shared" si="0"/>
        <v>75</v>
      </c>
      <c r="E16" s="21">
        <v>9</v>
      </c>
      <c r="F16" s="21">
        <f t="shared" si="1"/>
        <v>64.285714285714292</v>
      </c>
      <c r="G16" s="21">
        <v>12</v>
      </c>
      <c r="H16" s="21">
        <f t="shared" si="2"/>
        <v>85.714285714285708</v>
      </c>
      <c r="I16" s="21">
        <v>9</v>
      </c>
      <c r="J16" s="21">
        <f t="shared" si="3"/>
        <v>75</v>
      </c>
      <c r="K16" s="28">
        <v>6</v>
      </c>
      <c r="L16" s="61">
        <f t="shared" si="4"/>
        <v>75</v>
      </c>
      <c r="M16" s="21">
        <v>6</v>
      </c>
      <c r="N16" s="21">
        <f t="shared" si="5"/>
        <v>85.714285714285708</v>
      </c>
      <c r="O16" s="44">
        <f t="shared" si="6"/>
        <v>76.785714285714292</v>
      </c>
      <c r="P16" s="22"/>
      <c r="Q16" s="21">
        <v>6</v>
      </c>
      <c r="R16" s="21">
        <f t="shared" si="7"/>
        <v>85.714285714285708</v>
      </c>
      <c r="S16" s="21"/>
      <c r="T16" s="21"/>
      <c r="U16" s="21"/>
      <c r="V16" s="21"/>
      <c r="W16" s="21">
        <v>2</v>
      </c>
      <c r="X16" s="21">
        <f t="shared" si="8"/>
        <v>100</v>
      </c>
      <c r="Y16" s="28">
        <v>3</v>
      </c>
      <c r="Z16" s="28">
        <f t="shared" si="9"/>
        <v>100</v>
      </c>
      <c r="AA16" s="21">
        <v>3</v>
      </c>
      <c r="AB16" s="21">
        <f t="shared" si="10"/>
        <v>75</v>
      </c>
      <c r="AC16" s="21"/>
      <c r="AD16" s="21"/>
      <c r="AE16" s="44">
        <f t="shared" si="11"/>
        <v>90.178571428571431</v>
      </c>
      <c r="AF16" s="4"/>
      <c r="AG16" s="43">
        <f t="shared" si="12"/>
        <v>76.056338028169009</v>
      </c>
      <c r="AH16" s="43">
        <f t="shared" si="13"/>
        <v>77</v>
      </c>
    </row>
    <row r="17" spans="1:34" s="55" customFormat="1">
      <c r="A17" s="50">
        <v>10</v>
      </c>
      <c r="B17" s="51" t="s">
        <v>39</v>
      </c>
      <c r="C17" s="52">
        <v>0</v>
      </c>
      <c r="D17" s="52">
        <f t="shared" si="0"/>
        <v>0</v>
      </c>
      <c r="E17" s="52">
        <v>0</v>
      </c>
      <c r="F17" s="21">
        <f t="shared" si="1"/>
        <v>0</v>
      </c>
      <c r="G17" s="52">
        <v>0</v>
      </c>
      <c r="H17" s="21">
        <f t="shared" si="2"/>
        <v>0</v>
      </c>
      <c r="I17" s="52">
        <v>0</v>
      </c>
      <c r="J17" s="21">
        <f t="shared" si="3"/>
        <v>0</v>
      </c>
      <c r="K17" s="57">
        <v>0</v>
      </c>
      <c r="L17" s="61">
        <f t="shared" si="4"/>
        <v>0</v>
      </c>
      <c r="M17" s="52">
        <v>0</v>
      </c>
      <c r="N17" s="21">
        <f t="shared" si="5"/>
        <v>0</v>
      </c>
      <c r="O17" s="44">
        <f t="shared" si="6"/>
        <v>0</v>
      </c>
      <c r="P17" s="54"/>
      <c r="Q17" s="52">
        <v>0</v>
      </c>
      <c r="R17" s="52">
        <f t="shared" si="7"/>
        <v>0</v>
      </c>
      <c r="S17" s="52"/>
      <c r="T17" s="52"/>
      <c r="U17" s="52"/>
      <c r="V17" s="52"/>
      <c r="W17" s="21">
        <v>0</v>
      </c>
      <c r="X17" s="21">
        <f t="shared" si="8"/>
        <v>0</v>
      </c>
      <c r="Y17" s="57">
        <v>0</v>
      </c>
      <c r="Z17" s="28">
        <f t="shared" si="9"/>
        <v>0</v>
      </c>
      <c r="AA17" s="52">
        <v>0</v>
      </c>
      <c r="AB17" s="21">
        <f t="shared" si="10"/>
        <v>0</v>
      </c>
      <c r="AC17" s="52"/>
      <c r="AD17" s="52"/>
      <c r="AE17" s="44">
        <f t="shared" si="11"/>
        <v>0</v>
      </c>
      <c r="AF17" s="53"/>
      <c r="AG17" s="43">
        <f t="shared" si="12"/>
        <v>0</v>
      </c>
      <c r="AH17" s="43">
        <f t="shared" si="13"/>
        <v>0</v>
      </c>
    </row>
    <row r="18" spans="1:34">
      <c r="A18" s="25">
        <v>11</v>
      </c>
      <c r="B18" s="45" t="s">
        <v>40</v>
      </c>
      <c r="C18" s="21">
        <v>9</v>
      </c>
      <c r="D18" s="21">
        <f t="shared" si="0"/>
        <v>56.25</v>
      </c>
      <c r="E18" s="21">
        <v>10</v>
      </c>
      <c r="F18" s="21">
        <f t="shared" si="1"/>
        <v>71.428571428571431</v>
      </c>
      <c r="G18" s="21">
        <v>9</v>
      </c>
      <c r="H18" s="21">
        <f t="shared" si="2"/>
        <v>64.285714285714292</v>
      </c>
      <c r="I18" s="21">
        <v>6</v>
      </c>
      <c r="J18" s="21">
        <f t="shared" si="3"/>
        <v>50</v>
      </c>
      <c r="K18" s="28">
        <v>3</v>
      </c>
      <c r="L18" s="61">
        <f t="shared" si="4"/>
        <v>37.5</v>
      </c>
      <c r="M18" s="21">
        <v>5</v>
      </c>
      <c r="N18" s="21">
        <f t="shared" si="5"/>
        <v>71.428571428571431</v>
      </c>
      <c r="O18" s="44">
        <f t="shared" si="6"/>
        <v>58.482142857142861</v>
      </c>
      <c r="P18" s="22"/>
      <c r="Q18" s="21">
        <v>5</v>
      </c>
      <c r="R18" s="21">
        <f t="shared" si="7"/>
        <v>71.428571428571431</v>
      </c>
      <c r="S18" s="21"/>
      <c r="T18" s="21"/>
      <c r="U18" s="21"/>
      <c r="V18" s="21"/>
      <c r="W18" s="21">
        <v>2</v>
      </c>
      <c r="X18" s="21">
        <f t="shared" si="8"/>
        <v>100</v>
      </c>
      <c r="Y18" s="28">
        <v>3</v>
      </c>
      <c r="Z18" s="28">
        <f t="shared" si="9"/>
        <v>100</v>
      </c>
      <c r="AA18" s="21">
        <v>2</v>
      </c>
      <c r="AB18" s="21">
        <f t="shared" si="10"/>
        <v>50</v>
      </c>
      <c r="AC18" s="21"/>
      <c r="AD18" s="21"/>
      <c r="AE18" s="44">
        <f t="shared" si="11"/>
        <v>80.357142857142861</v>
      </c>
      <c r="AF18" s="4"/>
      <c r="AG18" s="43">
        <f t="shared" si="12"/>
        <v>59.154929577464792</v>
      </c>
      <c r="AH18" s="43">
        <f t="shared" si="13"/>
        <v>60</v>
      </c>
    </row>
    <row r="19" spans="1:34" ht="26.25">
      <c r="A19" s="25">
        <v>12</v>
      </c>
      <c r="B19" s="46" t="s">
        <v>41</v>
      </c>
      <c r="C19" s="21">
        <v>13</v>
      </c>
      <c r="D19" s="21">
        <f t="shared" si="0"/>
        <v>81.25</v>
      </c>
      <c r="E19" s="21">
        <v>12</v>
      </c>
      <c r="F19" s="21">
        <f t="shared" si="1"/>
        <v>85.714285714285708</v>
      </c>
      <c r="G19" s="21">
        <v>14</v>
      </c>
      <c r="H19" s="21">
        <f t="shared" si="2"/>
        <v>100</v>
      </c>
      <c r="I19" s="21">
        <v>9</v>
      </c>
      <c r="J19" s="21">
        <f t="shared" si="3"/>
        <v>75</v>
      </c>
      <c r="K19" s="28">
        <v>6</v>
      </c>
      <c r="L19" s="61">
        <f t="shared" si="4"/>
        <v>75</v>
      </c>
      <c r="M19" s="21">
        <v>5</v>
      </c>
      <c r="N19" s="21">
        <f t="shared" si="5"/>
        <v>71.428571428571431</v>
      </c>
      <c r="O19" s="44">
        <f t="shared" si="6"/>
        <v>81.398809523809533</v>
      </c>
      <c r="P19" s="22"/>
      <c r="Q19" s="21">
        <v>7</v>
      </c>
      <c r="R19" s="21">
        <f t="shared" si="7"/>
        <v>100</v>
      </c>
      <c r="S19" s="21"/>
      <c r="T19" s="21"/>
      <c r="U19" s="21"/>
      <c r="V19" s="21"/>
      <c r="W19" s="21">
        <v>2</v>
      </c>
      <c r="X19" s="21">
        <f t="shared" si="8"/>
        <v>100</v>
      </c>
      <c r="Y19" s="28">
        <v>3</v>
      </c>
      <c r="Z19" s="28">
        <f t="shared" si="9"/>
        <v>100</v>
      </c>
      <c r="AA19" s="21">
        <v>4</v>
      </c>
      <c r="AB19" s="21">
        <f t="shared" si="10"/>
        <v>100</v>
      </c>
      <c r="AC19" s="21"/>
      <c r="AD19" s="21"/>
      <c r="AE19" s="44">
        <f t="shared" si="11"/>
        <v>100</v>
      </c>
      <c r="AF19" s="4"/>
      <c r="AG19" s="43">
        <f t="shared" si="12"/>
        <v>83.098591549295776</v>
      </c>
      <c r="AH19" s="43">
        <f t="shared" si="13"/>
        <v>84</v>
      </c>
    </row>
    <row r="20" spans="1:34">
      <c r="A20" s="25">
        <v>13</v>
      </c>
      <c r="B20" s="45" t="s">
        <v>42</v>
      </c>
      <c r="C20" s="21">
        <v>12</v>
      </c>
      <c r="D20" s="21">
        <f t="shared" si="0"/>
        <v>75</v>
      </c>
      <c r="E20" s="21">
        <v>12</v>
      </c>
      <c r="F20" s="21">
        <f t="shared" si="1"/>
        <v>85.714285714285708</v>
      </c>
      <c r="G20" s="21">
        <v>11</v>
      </c>
      <c r="H20" s="21">
        <f t="shared" si="2"/>
        <v>78.571428571428569</v>
      </c>
      <c r="I20" s="21">
        <v>9</v>
      </c>
      <c r="J20" s="21">
        <f t="shared" si="3"/>
        <v>75</v>
      </c>
      <c r="K20" s="28">
        <v>5</v>
      </c>
      <c r="L20" s="61">
        <f t="shared" si="4"/>
        <v>62.5</v>
      </c>
      <c r="M20" s="21">
        <v>5</v>
      </c>
      <c r="N20" s="21">
        <f t="shared" si="5"/>
        <v>71.428571428571431</v>
      </c>
      <c r="O20" s="44">
        <f t="shared" si="6"/>
        <v>74.702380952380949</v>
      </c>
      <c r="P20" s="22"/>
      <c r="Q20" s="21">
        <v>7</v>
      </c>
      <c r="R20" s="21">
        <f t="shared" si="7"/>
        <v>100</v>
      </c>
      <c r="S20" s="21"/>
      <c r="T20" s="21"/>
      <c r="U20" s="21"/>
      <c r="V20" s="21"/>
      <c r="W20" s="21">
        <v>2</v>
      </c>
      <c r="X20" s="21">
        <f t="shared" si="8"/>
        <v>100</v>
      </c>
      <c r="Y20" s="28">
        <v>3</v>
      </c>
      <c r="Z20" s="28">
        <f t="shared" si="9"/>
        <v>100</v>
      </c>
      <c r="AA20" s="21">
        <v>4</v>
      </c>
      <c r="AB20" s="21">
        <f t="shared" si="10"/>
        <v>100</v>
      </c>
      <c r="AC20" s="21"/>
      <c r="AD20" s="21"/>
      <c r="AE20" s="44">
        <f t="shared" si="11"/>
        <v>100</v>
      </c>
      <c r="AF20" s="4"/>
      <c r="AG20" s="43">
        <f t="shared" si="12"/>
        <v>76.056338028169009</v>
      </c>
      <c r="AH20" s="43">
        <f t="shared" si="13"/>
        <v>77</v>
      </c>
    </row>
    <row r="21" spans="1:34">
      <c r="A21" s="25" t="s">
        <v>12</v>
      </c>
      <c r="B21" s="45" t="s">
        <v>43</v>
      </c>
      <c r="C21" s="21">
        <v>8</v>
      </c>
      <c r="D21" s="21">
        <f t="shared" si="0"/>
        <v>50</v>
      </c>
      <c r="E21" s="21">
        <v>7</v>
      </c>
      <c r="F21" s="21">
        <f t="shared" si="1"/>
        <v>50</v>
      </c>
      <c r="G21" s="21">
        <v>5</v>
      </c>
      <c r="H21" s="21">
        <f t="shared" si="2"/>
        <v>35.714285714285715</v>
      </c>
      <c r="I21" s="21">
        <v>7</v>
      </c>
      <c r="J21" s="21">
        <f t="shared" si="3"/>
        <v>58.333333333333336</v>
      </c>
      <c r="K21" s="28">
        <v>2</v>
      </c>
      <c r="L21" s="61">
        <f t="shared" si="4"/>
        <v>25</v>
      </c>
      <c r="M21" s="21">
        <v>4</v>
      </c>
      <c r="N21" s="21">
        <f t="shared" si="5"/>
        <v>57.142857142857146</v>
      </c>
      <c r="O21" s="44">
        <f t="shared" si="6"/>
        <v>46.031746031746032</v>
      </c>
      <c r="P21" s="22"/>
      <c r="Q21" s="21">
        <v>2</v>
      </c>
      <c r="R21" s="21">
        <f t="shared" si="7"/>
        <v>28.571428571428569</v>
      </c>
      <c r="S21" s="21"/>
      <c r="T21" s="21"/>
      <c r="U21" s="21"/>
      <c r="V21" s="21"/>
      <c r="W21" s="21">
        <v>2</v>
      </c>
      <c r="X21" s="21">
        <f t="shared" si="8"/>
        <v>100</v>
      </c>
      <c r="Y21" s="28">
        <v>3</v>
      </c>
      <c r="Z21" s="28">
        <f t="shared" si="9"/>
        <v>100</v>
      </c>
      <c r="AA21" s="21">
        <v>1</v>
      </c>
      <c r="AB21" s="21">
        <f t="shared" si="10"/>
        <v>25</v>
      </c>
      <c r="AC21" s="21"/>
      <c r="AD21" s="21"/>
      <c r="AE21" s="44">
        <f t="shared" si="11"/>
        <v>63.392857142857139</v>
      </c>
      <c r="AF21" s="4"/>
      <c r="AG21" s="43">
        <f t="shared" si="12"/>
        <v>46.478873239436616</v>
      </c>
      <c r="AH21" s="43">
        <f t="shared" si="13"/>
        <v>47</v>
      </c>
    </row>
    <row r="22" spans="1:34">
      <c r="A22" s="25">
        <v>15</v>
      </c>
      <c r="B22" s="45" t="s">
        <v>44</v>
      </c>
      <c r="C22" s="21">
        <v>14</v>
      </c>
      <c r="D22" s="21">
        <f t="shared" si="0"/>
        <v>87.5</v>
      </c>
      <c r="E22" s="21">
        <v>11</v>
      </c>
      <c r="F22" s="21">
        <f t="shared" si="1"/>
        <v>78.571428571428569</v>
      </c>
      <c r="G22" s="21">
        <v>13</v>
      </c>
      <c r="H22" s="21">
        <f t="shared" si="2"/>
        <v>92.857142857142861</v>
      </c>
      <c r="I22" s="21">
        <v>10</v>
      </c>
      <c r="J22" s="21">
        <f t="shared" si="3"/>
        <v>83.333333333333329</v>
      </c>
      <c r="K22" s="28">
        <v>6</v>
      </c>
      <c r="L22" s="61">
        <f t="shared" si="4"/>
        <v>75</v>
      </c>
      <c r="M22" s="21">
        <v>6</v>
      </c>
      <c r="N22" s="21">
        <f t="shared" si="5"/>
        <v>85.714285714285708</v>
      </c>
      <c r="O22" s="44">
        <f t="shared" si="6"/>
        <v>83.829365079365076</v>
      </c>
      <c r="P22" s="22"/>
      <c r="Q22" s="21">
        <v>7</v>
      </c>
      <c r="R22" s="21">
        <f t="shared" si="7"/>
        <v>100</v>
      </c>
      <c r="S22" s="21"/>
      <c r="T22" s="21"/>
      <c r="U22" s="21"/>
      <c r="V22" s="21"/>
      <c r="W22" s="21">
        <v>2</v>
      </c>
      <c r="X22" s="21">
        <f t="shared" si="8"/>
        <v>100</v>
      </c>
      <c r="Y22" s="28">
        <v>3</v>
      </c>
      <c r="Z22" s="28">
        <f t="shared" si="9"/>
        <v>100</v>
      </c>
      <c r="AA22" s="21">
        <v>4</v>
      </c>
      <c r="AB22" s="21">
        <f t="shared" si="10"/>
        <v>100</v>
      </c>
      <c r="AC22" s="21"/>
      <c r="AD22" s="21"/>
      <c r="AE22" s="44">
        <f t="shared" si="11"/>
        <v>100</v>
      </c>
      <c r="AF22" s="4"/>
      <c r="AG22" s="43">
        <f t="shared" si="12"/>
        <v>84.507042253521121</v>
      </c>
      <c r="AH22" s="43">
        <f t="shared" si="13"/>
        <v>85</v>
      </c>
    </row>
    <row r="23" spans="1:34" s="55" customFormat="1">
      <c r="A23" s="50" t="s">
        <v>13</v>
      </c>
      <c r="B23" s="51" t="s">
        <v>45</v>
      </c>
      <c r="C23" s="52">
        <v>0</v>
      </c>
      <c r="D23" s="52">
        <f t="shared" si="0"/>
        <v>0</v>
      </c>
      <c r="E23" s="52">
        <v>0</v>
      </c>
      <c r="F23" s="21">
        <f t="shared" si="1"/>
        <v>0</v>
      </c>
      <c r="G23" s="52">
        <v>0</v>
      </c>
      <c r="H23" s="21">
        <f t="shared" si="2"/>
        <v>0</v>
      </c>
      <c r="I23" s="52">
        <v>0</v>
      </c>
      <c r="J23" s="21">
        <f t="shared" si="3"/>
        <v>0</v>
      </c>
      <c r="K23" s="57">
        <v>0</v>
      </c>
      <c r="L23" s="61">
        <f t="shared" si="4"/>
        <v>0</v>
      </c>
      <c r="M23" s="52">
        <v>0</v>
      </c>
      <c r="N23" s="21">
        <f t="shared" si="5"/>
        <v>0</v>
      </c>
      <c r="O23" s="44">
        <f t="shared" si="6"/>
        <v>0</v>
      </c>
      <c r="P23" s="54"/>
      <c r="Q23" s="52">
        <v>0</v>
      </c>
      <c r="R23" s="52">
        <f t="shared" si="7"/>
        <v>0</v>
      </c>
      <c r="S23" s="52"/>
      <c r="T23" s="52"/>
      <c r="U23" s="52"/>
      <c r="V23" s="52"/>
      <c r="W23" s="21">
        <v>0</v>
      </c>
      <c r="X23" s="21">
        <f t="shared" si="8"/>
        <v>0</v>
      </c>
      <c r="Y23" s="57">
        <v>0</v>
      </c>
      <c r="Z23" s="28">
        <f t="shared" si="9"/>
        <v>0</v>
      </c>
      <c r="AA23" s="52">
        <v>0</v>
      </c>
      <c r="AB23" s="21">
        <f t="shared" si="10"/>
        <v>0</v>
      </c>
      <c r="AC23" s="52"/>
      <c r="AD23" s="52"/>
      <c r="AE23" s="44">
        <f t="shared" si="11"/>
        <v>0</v>
      </c>
      <c r="AF23" s="53"/>
      <c r="AG23" s="43">
        <f t="shared" si="12"/>
        <v>0</v>
      </c>
      <c r="AH23" s="43">
        <f t="shared" si="13"/>
        <v>0</v>
      </c>
    </row>
    <row r="24" spans="1:34" s="55" customFormat="1">
      <c r="A24" s="50" t="s">
        <v>14</v>
      </c>
      <c r="B24" s="51" t="s">
        <v>46</v>
      </c>
      <c r="C24" s="52">
        <v>0</v>
      </c>
      <c r="D24" s="52">
        <f t="shared" si="0"/>
        <v>0</v>
      </c>
      <c r="E24" s="52">
        <v>0</v>
      </c>
      <c r="F24" s="21">
        <f t="shared" si="1"/>
        <v>0</v>
      </c>
      <c r="G24" s="52">
        <v>0</v>
      </c>
      <c r="H24" s="21">
        <f t="shared" si="2"/>
        <v>0</v>
      </c>
      <c r="I24" s="52">
        <v>0</v>
      </c>
      <c r="J24" s="21">
        <f t="shared" si="3"/>
        <v>0</v>
      </c>
      <c r="K24" s="57">
        <v>0</v>
      </c>
      <c r="L24" s="61">
        <f t="shared" si="4"/>
        <v>0</v>
      </c>
      <c r="M24" s="52">
        <v>0</v>
      </c>
      <c r="N24" s="21">
        <f t="shared" si="5"/>
        <v>0</v>
      </c>
      <c r="O24" s="44">
        <f t="shared" si="6"/>
        <v>0</v>
      </c>
      <c r="P24" s="54"/>
      <c r="Q24" s="52">
        <v>0</v>
      </c>
      <c r="R24" s="52">
        <f t="shared" si="7"/>
        <v>0</v>
      </c>
      <c r="S24" s="52"/>
      <c r="T24" s="52"/>
      <c r="U24" s="52"/>
      <c r="V24" s="52"/>
      <c r="W24" s="21">
        <v>0</v>
      </c>
      <c r="X24" s="21">
        <f t="shared" si="8"/>
        <v>0</v>
      </c>
      <c r="Y24" s="57">
        <v>0</v>
      </c>
      <c r="Z24" s="28">
        <f t="shared" si="9"/>
        <v>0</v>
      </c>
      <c r="AA24" s="52">
        <v>0</v>
      </c>
      <c r="AB24" s="21">
        <f t="shared" si="10"/>
        <v>0</v>
      </c>
      <c r="AC24" s="52"/>
      <c r="AD24" s="52"/>
      <c r="AE24" s="44">
        <f t="shared" si="11"/>
        <v>0</v>
      </c>
      <c r="AF24" s="53"/>
      <c r="AG24" s="43">
        <f t="shared" si="12"/>
        <v>0</v>
      </c>
      <c r="AH24" s="43">
        <f t="shared" si="13"/>
        <v>0</v>
      </c>
    </row>
    <row r="25" spans="1:34">
      <c r="A25" s="25">
        <v>18</v>
      </c>
      <c r="B25" s="45" t="s">
        <v>47</v>
      </c>
      <c r="C25" s="21">
        <v>9</v>
      </c>
      <c r="D25" s="21">
        <f t="shared" si="0"/>
        <v>56.25</v>
      </c>
      <c r="E25" s="21">
        <v>11</v>
      </c>
      <c r="F25" s="21">
        <f t="shared" si="1"/>
        <v>78.571428571428569</v>
      </c>
      <c r="G25" s="21">
        <v>9</v>
      </c>
      <c r="H25" s="21">
        <f t="shared" si="2"/>
        <v>64.285714285714292</v>
      </c>
      <c r="I25" s="21">
        <v>11</v>
      </c>
      <c r="J25" s="21">
        <f t="shared" si="3"/>
        <v>91.666666666666671</v>
      </c>
      <c r="K25" s="28">
        <v>4</v>
      </c>
      <c r="L25" s="61">
        <f t="shared" si="4"/>
        <v>50</v>
      </c>
      <c r="M25" s="21">
        <v>6</v>
      </c>
      <c r="N25" s="21">
        <f t="shared" si="5"/>
        <v>85.714285714285708</v>
      </c>
      <c r="O25" s="44">
        <f t="shared" si="6"/>
        <v>71.081349206349202</v>
      </c>
      <c r="P25" s="22"/>
      <c r="Q25" s="21">
        <v>5</v>
      </c>
      <c r="R25" s="21">
        <f t="shared" si="7"/>
        <v>71.428571428571431</v>
      </c>
      <c r="S25" s="21"/>
      <c r="T25" s="21"/>
      <c r="U25" s="21"/>
      <c r="V25" s="21"/>
      <c r="W25" s="21">
        <v>2</v>
      </c>
      <c r="X25" s="21">
        <f t="shared" si="8"/>
        <v>100</v>
      </c>
      <c r="Y25" s="28">
        <v>3</v>
      </c>
      <c r="Z25" s="28">
        <f t="shared" si="9"/>
        <v>100</v>
      </c>
      <c r="AA25" s="21">
        <v>3</v>
      </c>
      <c r="AB25" s="21">
        <f t="shared" si="10"/>
        <v>75</v>
      </c>
      <c r="AC25" s="21"/>
      <c r="AD25" s="21"/>
      <c r="AE25" s="44">
        <f t="shared" si="11"/>
        <v>86.607142857142861</v>
      </c>
      <c r="AF25" s="4"/>
      <c r="AG25" s="43">
        <f t="shared" si="12"/>
        <v>70.422535211267601</v>
      </c>
      <c r="AH25" s="43">
        <f t="shared" si="13"/>
        <v>71</v>
      </c>
    </row>
    <row r="26" spans="1:34">
      <c r="A26" s="25">
        <v>19</v>
      </c>
      <c r="B26" s="45" t="s">
        <v>48</v>
      </c>
      <c r="C26" s="21">
        <v>12</v>
      </c>
      <c r="D26" s="21">
        <f t="shared" si="0"/>
        <v>75</v>
      </c>
      <c r="E26" s="21">
        <v>10</v>
      </c>
      <c r="F26" s="21">
        <f t="shared" si="1"/>
        <v>71.428571428571431</v>
      </c>
      <c r="G26" s="21">
        <v>12</v>
      </c>
      <c r="H26" s="21">
        <f t="shared" si="2"/>
        <v>85.714285714285708</v>
      </c>
      <c r="I26" s="21">
        <v>9</v>
      </c>
      <c r="J26" s="21">
        <f t="shared" si="3"/>
        <v>75</v>
      </c>
      <c r="K26" s="28">
        <v>2</v>
      </c>
      <c r="L26" s="61">
        <f t="shared" si="4"/>
        <v>25</v>
      </c>
      <c r="M26" s="21">
        <v>2</v>
      </c>
      <c r="N26" s="21">
        <f t="shared" si="5"/>
        <v>28.571428571428573</v>
      </c>
      <c r="O26" s="44">
        <f t="shared" si="6"/>
        <v>60.11904761904762</v>
      </c>
      <c r="P26" s="22"/>
      <c r="Q26" s="21">
        <v>7</v>
      </c>
      <c r="R26" s="21">
        <f t="shared" si="7"/>
        <v>100</v>
      </c>
      <c r="S26" s="21"/>
      <c r="T26" s="21"/>
      <c r="U26" s="21"/>
      <c r="V26" s="21"/>
      <c r="W26" s="21">
        <v>2</v>
      </c>
      <c r="X26" s="21">
        <f t="shared" si="8"/>
        <v>100</v>
      </c>
      <c r="Y26" s="28">
        <v>3</v>
      </c>
      <c r="Z26" s="28">
        <f t="shared" si="9"/>
        <v>100</v>
      </c>
      <c r="AA26" s="21">
        <v>2</v>
      </c>
      <c r="AB26" s="21">
        <f t="shared" si="10"/>
        <v>50</v>
      </c>
      <c r="AC26" s="21"/>
      <c r="AD26" s="21"/>
      <c r="AE26" s="44">
        <f t="shared" si="11"/>
        <v>87.5</v>
      </c>
      <c r="AF26" s="4"/>
      <c r="AG26" s="43">
        <f t="shared" si="12"/>
        <v>66.197183098591552</v>
      </c>
      <c r="AH26" s="43">
        <f t="shared" si="13"/>
        <v>67</v>
      </c>
    </row>
    <row r="27" spans="1:34">
      <c r="A27" s="25">
        <v>20</v>
      </c>
      <c r="B27" s="45" t="s">
        <v>49</v>
      </c>
      <c r="C27" s="21">
        <v>12</v>
      </c>
      <c r="D27" s="21">
        <f t="shared" si="0"/>
        <v>75</v>
      </c>
      <c r="E27" s="21">
        <v>10</v>
      </c>
      <c r="F27" s="21">
        <f t="shared" si="1"/>
        <v>71.428571428571431</v>
      </c>
      <c r="G27" s="21">
        <v>12</v>
      </c>
      <c r="H27" s="21">
        <f t="shared" si="2"/>
        <v>85.714285714285708</v>
      </c>
      <c r="I27" s="21">
        <v>9</v>
      </c>
      <c r="J27" s="21">
        <f t="shared" si="3"/>
        <v>75</v>
      </c>
      <c r="K27" s="28">
        <v>8</v>
      </c>
      <c r="L27" s="61">
        <f t="shared" si="4"/>
        <v>100</v>
      </c>
      <c r="M27" s="21">
        <v>5</v>
      </c>
      <c r="N27" s="21">
        <f t="shared" si="5"/>
        <v>71.428571428571431</v>
      </c>
      <c r="O27" s="44">
        <f t="shared" si="6"/>
        <v>79.761904761904773</v>
      </c>
      <c r="P27" s="22"/>
      <c r="Q27" s="21">
        <v>6</v>
      </c>
      <c r="R27" s="21">
        <f t="shared" si="7"/>
        <v>85.714285714285708</v>
      </c>
      <c r="S27" s="21"/>
      <c r="T27" s="21"/>
      <c r="U27" s="21"/>
      <c r="V27" s="21"/>
      <c r="W27" s="21">
        <v>2</v>
      </c>
      <c r="X27" s="21">
        <f t="shared" si="8"/>
        <v>100</v>
      </c>
      <c r="Y27" s="28">
        <v>2</v>
      </c>
      <c r="Z27" s="28">
        <f t="shared" si="9"/>
        <v>66.666666666666657</v>
      </c>
      <c r="AA27" s="21">
        <v>3</v>
      </c>
      <c r="AB27" s="21">
        <f t="shared" si="10"/>
        <v>75</v>
      </c>
      <c r="AC27" s="21"/>
      <c r="AD27" s="21"/>
      <c r="AE27" s="44">
        <f t="shared" si="11"/>
        <v>81.845238095238102</v>
      </c>
      <c r="AF27" s="4"/>
      <c r="AG27" s="43">
        <f t="shared" si="12"/>
        <v>78.873239436619713</v>
      </c>
      <c r="AH27" s="43">
        <f t="shared" si="13"/>
        <v>79</v>
      </c>
    </row>
    <row r="28" spans="1:34">
      <c r="A28" s="25">
        <v>21</v>
      </c>
      <c r="B28" s="45" t="s">
        <v>50</v>
      </c>
      <c r="C28" s="21">
        <v>9</v>
      </c>
      <c r="D28" s="21">
        <f t="shared" si="0"/>
        <v>56.25</v>
      </c>
      <c r="E28" s="21">
        <v>8</v>
      </c>
      <c r="F28" s="21">
        <f t="shared" si="1"/>
        <v>57.142857142857146</v>
      </c>
      <c r="G28" s="21">
        <v>9</v>
      </c>
      <c r="H28" s="21">
        <f t="shared" si="2"/>
        <v>64.285714285714292</v>
      </c>
      <c r="I28" s="21">
        <v>9</v>
      </c>
      <c r="J28" s="21">
        <f t="shared" si="3"/>
        <v>75</v>
      </c>
      <c r="K28" s="28">
        <v>6</v>
      </c>
      <c r="L28" s="61">
        <f t="shared" si="4"/>
        <v>75</v>
      </c>
      <c r="M28" s="21">
        <v>3</v>
      </c>
      <c r="N28" s="21">
        <f t="shared" si="5"/>
        <v>42.857142857142854</v>
      </c>
      <c r="O28" s="44">
        <f t="shared" si="6"/>
        <v>61.75595238095238</v>
      </c>
      <c r="P28" s="22"/>
      <c r="Q28" s="21">
        <v>6</v>
      </c>
      <c r="R28" s="21">
        <f t="shared" si="7"/>
        <v>85.714285714285708</v>
      </c>
      <c r="S28" s="21"/>
      <c r="T28" s="21"/>
      <c r="U28" s="21"/>
      <c r="V28" s="21"/>
      <c r="W28" s="21">
        <v>2</v>
      </c>
      <c r="X28" s="21">
        <f t="shared" si="8"/>
        <v>100</v>
      </c>
      <c r="Y28" s="28">
        <v>3</v>
      </c>
      <c r="Z28" s="28">
        <f t="shared" si="9"/>
        <v>100</v>
      </c>
      <c r="AA28" s="21">
        <v>3</v>
      </c>
      <c r="AB28" s="21">
        <f t="shared" si="10"/>
        <v>75</v>
      </c>
      <c r="AC28" s="21"/>
      <c r="AD28" s="21"/>
      <c r="AE28" s="44">
        <f t="shared" si="11"/>
        <v>90.178571428571431</v>
      </c>
      <c r="AF28" s="4"/>
      <c r="AG28" s="43">
        <f t="shared" si="12"/>
        <v>61.971830985915496</v>
      </c>
      <c r="AH28" s="43">
        <f t="shared" si="13"/>
        <v>62</v>
      </c>
    </row>
    <row r="29" spans="1:34">
      <c r="A29" s="25">
        <v>22</v>
      </c>
      <c r="B29" s="45" t="s">
        <v>51</v>
      </c>
      <c r="C29" s="21">
        <v>15</v>
      </c>
      <c r="D29" s="21">
        <f t="shared" si="0"/>
        <v>93.75</v>
      </c>
      <c r="E29" s="21">
        <v>7</v>
      </c>
      <c r="F29" s="21">
        <f t="shared" si="1"/>
        <v>50</v>
      </c>
      <c r="G29" s="21">
        <v>13</v>
      </c>
      <c r="H29" s="21">
        <f t="shared" si="2"/>
        <v>92.857142857142861</v>
      </c>
      <c r="I29" s="21">
        <v>10</v>
      </c>
      <c r="J29" s="21">
        <f t="shared" si="3"/>
        <v>83.333333333333329</v>
      </c>
      <c r="K29" s="28">
        <v>6</v>
      </c>
      <c r="L29" s="61">
        <f t="shared" si="4"/>
        <v>75</v>
      </c>
      <c r="M29" s="21">
        <v>3</v>
      </c>
      <c r="N29" s="21">
        <f t="shared" si="5"/>
        <v>42.857142857142854</v>
      </c>
      <c r="O29" s="44">
        <f t="shared" si="6"/>
        <v>72.966269841269835</v>
      </c>
      <c r="P29" s="22"/>
      <c r="Q29" s="21">
        <v>7</v>
      </c>
      <c r="R29" s="21">
        <f t="shared" si="7"/>
        <v>100</v>
      </c>
      <c r="S29" s="21"/>
      <c r="T29" s="21"/>
      <c r="U29" s="21"/>
      <c r="V29" s="21"/>
      <c r="W29" s="21">
        <v>2</v>
      </c>
      <c r="X29" s="21">
        <f t="shared" si="8"/>
        <v>100</v>
      </c>
      <c r="Y29" s="28">
        <v>3</v>
      </c>
      <c r="Z29" s="28">
        <f t="shared" si="9"/>
        <v>100</v>
      </c>
      <c r="AA29" s="21">
        <v>2</v>
      </c>
      <c r="AB29" s="21">
        <f t="shared" si="10"/>
        <v>50</v>
      </c>
      <c r="AC29" s="21"/>
      <c r="AD29" s="21"/>
      <c r="AE29" s="44">
        <f t="shared" si="11"/>
        <v>87.5</v>
      </c>
      <c r="AF29" s="4"/>
      <c r="AG29" s="43">
        <f t="shared" si="12"/>
        <v>76.056338028169009</v>
      </c>
      <c r="AH29" s="43">
        <f t="shared" si="13"/>
        <v>77</v>
      </c>
    </row>
    <row r="30" spans="1:34">
      <c r="A30" s="25">
        <v>23</v>
      </c>
      <c r="B30" s="45" t="s">
        <v>52</v>
      </c>
      <c r="C30" s="21">
        <v>15</v>
      </c>
      <c r="D30" s="21">
        <f t="shared" si="0"/>
        <v>93.75</v>
      </c>
      <c r="E30" s="21">
        <v>13</v>
      </c>
      <c r="F30" s="21">
        <f t="shared" si="1"/>
        <v>92.857142857142861</v>
      </c>
      <c r="G30" s="21">
        <v>14</v>
      </c>
      <c r="H30" s="21">
        <f t="shared" si="2"/>
        <v>100</v>
      </c>
      <c r="I30" s="21">
        <v>8</v>
      </c>
      <c r="J30" s="21">
        <f t="shared" si="3"/>
        <v>66.666666666666671</v>
      </c>
      <c r="K30" s="28">
        <v>8</v>
      </c>
      <c r="L30" s="61">
        <f t="shared" si="4"/>
        <v>100</v>
      </c>
      <c r="M30" s="21">
        <v>6</v>
      </c>
      <c r="N30" s="21">
        <f t="shared" si="5"/>
        <v>85.714285714285708</v>
      </c>
      <c r="O30" s="44">
        <f t="shared" si="6"/>
        <v>89.831349206349216</v>
      </c>
      <c r="P30" s="22"/>
      <c r="Q30" s="21">
        <v>7</v>
      </c>
      <c r="R30" s="21">
        <f t="shared" si="7"/>
        <v>100</v>
      </c>
      <c r="S30" s="21"/>
      <c r="T30" s="21"/>
      <c r="U30" s="21"/>
      <c r="V30" s="21"/>
      <c r="W30" s="21">
        <v>2</v>
      </c>
      <c r="X30" s="21">
        <f t="shared" si="8"/>
        <v>100</v>
      </c>
      <c r="Y30" s="28">
        <v>3</v>
      </c>
      <c r="Z30" s="28">
        <f t="shared" si="9"/>
        <v>100</v>
      </c>
      <c r="AA30" s="21">
        <v>4</v>
      </c>
      <c r="AB30" s="21">
        <f t="shared" si="10"/>
        <v>100</v>
      </c>
      <c r="AC30" s="21"/>
      <c r="AD30" s="21"/>
      <c r="AE30" s="44">
        <f t="shared" si="11"/>
        <v>100</v>
      </c>
      <c r="AF30" s="4"/>
      <c r="AG30" s="43">
        <f t="shared" si="12"/>
        <v>90.140845070422529</v>
      </c>
      <c r="AH30" s="43">
        <f t="shared" si="13"/>
        <v>91</v>
      </c>
    </row>
    <row r="31" spans="1:34">
      <c r="A31" s="25" t="s">
        <v>15</v>
      </c>
      <c r="B31" s="45" t="s">
        <v>53</v>
      </c>
      <c r="C31" s="21">
        <v>14</v>
      </c>
      <c r="D31" s="21">
        <f t="shared" si="0"/>
        <v>87.5</v>
      </c>
      <c r="E31" s="21">
        <v>14</v>
      </c>
      <c r="F31" s="21">
        <f t="shared" si="1"/>
        <v>100</v>
      </c>
      <c r="G31" s="21">
        <v>14</v>
      </c>
      <c r="H31" s="21">
        <f t="shared" si="2"/>
        <v>100</v>
      </c>
      <c r="I31" s="21">
        <v>12</v>
      </c>
      <c r="J31" s="21">
        <f t="shared" si="3"/>
        <v>100</v>
      </c>
      <c r="K31" s="28">
        <v>8</v>
      </c>
      <c r="L31" s="61">
        <f t="shared" si="4"/>
        <v>100</v>
      </c>
      <c r="M31" s="21">
        <v>7</v>
      </c>
      <c r="N31" s="21">
        <f t="shared" si="5"/>
        <v>100</v>
      </c>
      <c r="O31" s="44">
        <f t="shared" si="6"/>
        <v>97.916666666666671</v>
      </c>
      <c r="P31" s="22"/>
      <c r="Q31" s="21">
        <v>7</v>
      </c>
      <c r="R31" s="21">
        <f t="shared" si="7"/>
        <v>100</v>
      </c>
      <c r="S31" s="21"/>
      <c r="T31" s="21"/>
      <c r="U31" s="21"/>
      <c r="V31" s="21"/>
      <c r="W31" s="21">
        <v>2</v>
      </c>
      <c r="X31" s="21">
        <f t="shared" si="8"/>
        <v>100</v>
      </c>
      <c r="Y31" s="28">
        <v>3</v>
      </c>
      <c r="Z31" s="28">
        <f t="shared" si="9"/>
        <v>100</v>
      </c>
      <c r="AA31" s="21">
        <v>4</v>
      </c>
      <c r="AB31" s="21">
        <f t="shared" si="10"/>
        <v>100</v>
      </c>
      <c r="AC31" s="21"/>
      <c r="AD31" s="21"/>
      <c r="AE31" s="44">
        <f t="shared" si="11"/>
        <v>100</v>
      </c>
      <c r="AF31" s="4"/>
      <c r="AG31" s="43">
        <f t="shared" si="12"/>
        <v>97.183098591549296</v>
      </c>
      <c r="AH31" s="43">
        <f t="shared" si="13"/>
        <v>98</v>
      </c>
    </row>
    <row r="32" spans="1:34">
      <c r="A32" s="25">
        <v>25</v>
      </c>
      <c r="B32" s="45" t="s">
        <v>54</v>
      </c>
      <c r="C32" s="21">
        <v>6</v>
      </c>
      <c r="D32" s="21">
        <f t="shared" si="0"/>
        <v>37.5</v>
      </c>
      <c r="E32" s="21">
        <v>10</v>
      </c>
      <c r="F32" s="21">
        <f t="shared" si="1"/>
        <v>71.428571428571431</v>
      </c>
      <c r="G32" s="21">
        <v>7</v>
      </c>
      <c r="H32" s="21">
        <f t="shared" si="2"/>
        <v>50</v>
      </c>
      <c r="I32" s="21">
        <v>9</v>
      </c>
      <c r="J32" s="21">
        <f t="shared" si="3"/>
        <v>75</v>
      </c>
      <c r="K32" s="28">
        <v>5</v>
      </c>
      <c r="L32" s="61">
        <f t="shared" si="4"/>
        <v>62.5</v>
      </c>
      <c r="M32" s="21">
        <v>3</v>
      </c>
      <c r="N32" s="21">
        <f t="shared" si="5"/>
        <v>42.857142857142854</v>
      </c>
      <c r="O32" s="44">
        <f t="shared" si="6"/>
        <v>56.547619047619044</v>
      </c>
      <c r="P32" s="22"/>
      <c r="Q32" s="21">
        <v>4</v>
      </c>
      <c r="R32" s="21">
        <f t="shared" si="7"/>
        <v>57.142857142857139</v>
      </c>
      <c r="S32" s="21"/>
      <c r="T32" s="21"/>
      <c r="U32" s="21"/>
      <c r="V32" s="21"/>
      <c r="W32" s="21">
        <v>2</v>
      </c>
      <c r="X32" s="21">
        <f t="shared" si="8"/>
        <v>100</v>
      </c>
      <c r="Y32" s="28">
        <v>2</v>
      </c>
      <c r="Z32" s="28">
        <f t="shared" si="9"/>
        <v>66.666666666666657</v>
      </c>
      <c r="AA32" s="21">
        <v>2</v>
      </c>
      <c r="AB32" s="21">
        <f t="shared" si="10"/>
        <v>50</v>
      </c>
      <c r="AC32" s="21"/>
      <c r="AD32" s="21"/>
      <c r="AE32" s="44">
        <f t="shared" si="11"/>
        <v>68.452380952380949</v>
      </c>
      <c r="AF32" s="4"/>
      <c r="AG32" s="43">
        <f t="shared" si="12"/>
        <v>56.338028169014088</v>
      </c>
      <c r="AH32" s="43">
        <f t="shared" si="13"/>
        <v>57</v>
      </c>
    </row>
    <row r="33" spans="1:34">
      <c r="A33" s="25" t="s">
        <v>16</v>
      </c>
      <c r="B33" s="45" t="s">
        <v>55</v>
      </c>
      <c r="C33" s="21">
        <v>5</v>
      </c>
      <c r="D33" s="21">
        <f t="shared" si="0"/>
        <v>31.25</v>
      </c>
      <c r="E33" s="21">
        <v>3</v>
      </c>
      <c r="F33" s="21">
        <f t="shared" si="1"/>
        <v>21.428571428571427</v>
      </c>
      <c r="G33" s="21">
        <v>3</v>
      </c>
      <c r="H33" s="21">
        <f t="shared" si="2"/>
        <v>21.428571428571427</v>
      </c>
      <c r="I33" s="21">
        <v>9</v>
      </c>
      <c r="J33" s="21">
        <f t="shared" si="3"/>
        <v>75</v>
      </c>
      <c r="K33" s="28">
        <v>2</v>
      </c>
      <c r="L33" s="61">
        <f t="shared" si="4"/>
        <v>25</v>
      </c>
      <c r="M33" s="21">
        <v>2</v>
      </c>
      <c r="N33" s="21">
        <f t="shared" si="5"/>
        <v>28.571428571428573</v>
      </c>
      <c r="O33" s="44">
        <f t="shared" si="6"/>
        <v>33.779761904761905</v>
      </c>
      <c r="P33" s="22"/>
      <c r="Q33" s="21">
        <v>1</v>
      </c>
      <c r="R33" s="21">
        <f t="shared" si="7"/>
        <v>14.285714285714285</v>
      </c>
      <c r="S33" s="21"/>
      <c r="T33" s="21"/>
      <c r="U33" s="21"/>
      <c r="V33" s="21"/>
      <c r="W33" s="21">
        <v>2</v>
      </c>
      <c r="X33" s="21">
        <f t="shared" si="8"/>
        <v>100</v>
      </c>
      <c r="Y33" s="28">
        <v>1</v>
      </c>
      <c r="Z33" s="28">
        <f t="shared" si="9"/>
        <v>33.333333333333329</v>
      </c>
      <c r="AA33" s="21">
        <v>0</v>
      </c>
      <c r="AB33" s="21">
        <f t="shared" si="10"/>
        <v>0</v>
      </c>
      <c r="AC33" s="21"/>
      <c r="AD33" s="21"/>
      <c r="AE33" s="44">
        <f t="shared" si="11"/>
        <v>36.904761904761898</v>
      </c>
      <c r="AF33" s="4"/>
      <c r="AG33" s="43">
        <f t="shared" si="12"/>
        <v>33.802816901408448</v>
      </c>
      <c r="AH33" s="43">
        <f t="shared" si="13"/>
        <v>34</v>
      </c>
    </row>
    <row r="34" spans="1:34" s="55" customFormat="1">
      <c r="A34" s="50">
        <v>27</v>
      </c>
      <c r="B34" s="51" t="s">
        <v>56</v>
      </c>
      <c r="C34" s="52">
        <v>12</v>
      </c>
      <c r="D34" s="52">
        <f t="shared" si="0"/>
        <v>75</v>
      </c>
      <c r="E34" s="52">
        <v>9</v>
      </c>
      <c r="F34" s="21">
        <f t="shared" si="1"/>
        <v>64.285714285714292</v>
      </c>
      <c r="G34" s="52">
        <v>10</v>
      </c>
      <c r="H34" s="21">
        <f t="shared" si="2"/>
        <v>71.428571428571431</v>
      </c>
      <c r="I34" s="52">
        <v>11</v>
      </c>
      <c r="J34" s="21">
        <f t="shared" si="3"/>
        <v>91.666666666666671</v>
      </c>
      <c r="K34" s="57">
        <v>7</v>
      </c>
      <c r="L34" s="61">
        <f t="shared" si="4"/>
        <v>87.5</v>
      </c>
      <c r="M34" s="52">
        <v>6</v>
      </c>
      <c r="N34" s="21">
        <f t="shared" si="5"/>
        <v>85.714285714285708</v>
      </c>
      <c r="O34" s="44">
        <f t="shared" si="6"/>
        <v>79.265873015873026</v>
      </c>
      <c r="P34" s="54"/>
      <c r="Q34" s="52">
        <v>4</v>
      </c>
      <c r="R34" s="52">
        <f t="shared" si="7"/>
        <v>57.142857142857139</v>
      </c>
      <c r="S34" s="52"/>
      <c r="T34" s="52"/>
      <c r="U34" s="52"/>
      <c r="V34" s="52"/>
      <c r="W34" s="21">
        <v>2</v>
      </c>
      <c r="X34" s="21">
        <f t="shared" si="8"/>
        <v>100</v>
      </c>
      <c r="Y34" s="57">
        <v>2</v>
      </c>
      <c r="Z34" s="28">
        <f t="shared" si="9"/>
        <v>66.666666666666657</v>
      </c>
      <c r="AA34" s="52">
        <v>4</v>
      </c>
      <c r="AB34" s="21">
        <f t="shared" si="10"/>
        <v>100</v>
      </c>
      <c r="AC34" s="52"/>
      <c r="AD34" s="52"/>
      <c r="AE34" s="44">
        <f t="shared" si="11"/>
        <v>80.952380952380949</v>
      </c>
      <c r="AF34" s="53"/>
      <c r="AG34" s="43">
        <f t="shared" si="12"/>
        <v>77.464788732394368</v>
      </c>
      <c r="AH34" s="43">
        <f t="shared" si="13"/>
        <v>78</v>
      </c>
    </row>
    <row r="35" spans="1:34">
      <c r="A35" s="25">
        <v>28</v>
      </c>
      <c r="B35" s="45" t="s">
        <v>57</v>
      </c>
      <c r="C35" s="21">
        <v>14</v>
      </c>
      <c r="D35" s="21">
        <f t="shared" si="0"/>
        <v>87.5</v>
      </c>
      <c r="E35" s="21">
        <v>13</v>
      </c>
      <c r="F35" s="21">
        <f t="shared" si="1"/>
        <v>92.857142857142861</v>
      </c>
      <c r="G35" s="21">
        <v>13</v>
      </c>
      <c r="H35" s="21">
        <f t="shared" si="2"/>
        <v>92.857142857142861</v>
      </c>
      <c r="I35" s="21">
        <v>11</v>
      </c>
      <c r="J35" s="21">
        <f t="shared" si="3"/>
        <v>91.666666666666671</v>
      </c>
      <c r="K35" s="28">
        <v>7</v>
      </c>
      <c r="L35" s="61">
        <f t="shared" si="4"/>
        <v>87.5</v>
      </c>
      <c r="M35" s="21">
        <v>7</v>
      </c>
      <c r="N35" s="21">
        <f t="shared" si="5"/>
        <v>100</v>
      </c>
      <c r="O35" s="44">
        <f t="shared" si="6"/>
        <v>92.063492063492063</v>
      </c>
      <c r="P35" s="22"/>
      <c r="Q35" s="21">
        <v>7</v>
      </c>
      <c r="R35" s="21">
        <f t="shared" si="7"/>
        <v>100</v>
      </c>
      <c r="S35" s="21"/>
      <c r="T35" s="21"/>
      <c r="U35" s="21"/>
      <c r="V35" s="21"/>
      <c r="W35" s="21">
        <v>2</v>
      </c>
      <c r="X35" s="21">
        <f t="shared" si="8"/>
        <v>100</v>
      </c>
      <c r="Y35" s="28">
        <v>3</v>
      </c>
      <c r="Z35" s="28">
        <f t="shared" si="9"/>
        <v>100</v>
      </c>
      <c r="AA35" s="21">
        <v>4</v>
      </c>
      <c r="AB35" s="21">
        <f t="shared" si="10"/>
        <v>100</v>
      </c>
      <c r="AC35" s="21"/>
      <c r="AD35" s="21"/>
      <c r="AE35" s="44">
        <f t="shared" si="11"/>
        <v>100</v>
      </c>
      <c r="AF35" s="4"/>
      <c r="AG35" s="43">
        <f t="shared" si="12"/>
        <v>91.549295774647888</v>
      </c>
      <c r="AH35" s="43">
        <f t="shared" si="13"/>
        <v>92</v>
      </c>
    </row>
    <row r="36" spans="1:34">
      <c r="A36" s="25">
        <v>29</v>
      </c>
      <c r="B36" s="45" t="s">
        <v>58</v>
      </c>
      <c r="C36" s="21">
        <v>12</v>
      </c>
      <c r="D36" s="21">
        <f t="shared" si="0"/>
        <v>75</v>
      </c>
      <c r="E36" s="21">
        <v>8</v>
      </c>
      <c r="F36" s="21">
        <f t="shared" si="1"/>
        <v>57.142857142857146</v>
      </c>
      <c r="G36" s="21">
        <v>9</v>
      </c>
      <c r="H36" s="21">
        <f t="shared" si="2"/>
        <v>64.285714285714292</v>
      </c>
      <c r="I36" s="21">
        <v>10</v>
      </c>
      <c r="J36" s="21">
        <f t="shared" si="3"/>
        <v>83.333333333333329</v>
      </c>
      <c r="K36" s="28">
        <v>5</v>
      </c>
      <c r="L36" s="61">
        <f t="shared" si="4"/>
        <v>62.5</v>
      </c>
      <c r="M36" s="21">
        <v>4</v>
      </c>
      <c r="N36" s="21">
        <f t="shared" si="5"/>
        <v>57.142857142857146</v>
      </c>
      <c r="O36" s="44">
        <f t="shared" si="6"/>
        <v>66.567460317460316</v>
      </c>
      <c r="P36" s="22"/>
      <c r="Q36" s="21">
        <v>5</v>
      </c>
      <c r="R36" s="21">
        <f t="shared" si="7"/>
        <v>71.428571428571431</v>
      </c>
      <c r="S36" s="21"/>
      <c r="T36" s="21"/>
      <c r="U36" s="21"/>
      <c r="V36" s="21"/>
      <c r="W36" s="21">
        <v>2</v>
      </c>
      <c r="X36" s="21">
        <f t="shared" si="8"/>
        <v>100</v>
      </c>
      <c r="Y36" s="28">
        <v>3</v>
      </c>
      <c r="Z36" s="28">
        <f t="shared" si="9"/>
        <v>100</v>
      </c>
      <c r="AA36" s="21">
        <v>2</v>
      </c>
      <c r="AB36" s="21">
        <f t="shared" si="10"/>
        <v>50</v>
      </c>
      <c r="AC36" s="21"/>
      <c r="AD36" s="21"/>
      <c r="AE36" s="44">
        <f t="shared" si="11"/>
        <v>80.357142857142861</v>
      </c>
      <c r="AF36" s="4"/>
      <c r="AG36" s="43">
        <f t="shared" si="12"/>
        <v>67.605633802816897</v>
      </c>
      <c r="AH36" s="43">
        <f t="shared" si="13"/>
        <v>68</v>
      </c>
    </row>
    <row r="37" spans="1:34">
      <c r="A37" s="25">
        <v>30</v>
      </c>
      <c r="B37" s="45" t="s">
        <v>59</v>
      </c>
      <c r="C37" s="21">
        <v>14</v>
      </c>
      <c r="D37" s="21">
        <f t="shared" si="0"/>
        <v>87.5</v>
      </c>
      <c r="E37" s="21">
        <v>12</v>
      </c>
      <c r="F37" s="21">
        <f t="shared" si="1"/>
        <v>85.714285714285708</v>
      </c>
      <c r="G37" s="21">
        <v>13</v>
      </c>
      <c r="H37" s="21">
        <f t="shared" si="2"/>
        <v>92.857142857142861</v>
      </c>
      <c r="I37" s="21">
        <v>9</v>
      </c>
      <c r="J37" s="21">
        <f t="shared" si="3"/>
        <v>75</v>
      </c>
      <c r="K37" s="28">
        <v>8</v>
      </c>
      <c r="L37" s="61">
        <f t="shared" si="4"/>
        <v>100</v>
      </c>
      <c r="M37" s="21">
        <v>6</v>
      </c>
      <c r="N37" s="21">
        <f t="shared" si="5"/>
        <v>85.714285714285708</v>
      </c>
      <c r="O37" s="44">
        <f t="shared" si="6"/>
        <v>87.797619047619037</v>
      </c>
      <c r="P37" s="22"/>
      <c r="Q37" s="21">
        <v>7</v>
      </c>
      <c r="R37" s="21">
        <f t="shared" si="7"/>
        <v>100</v>
      </c>
      <c r="S37" s="21"/>
      <c r="T37" s="21"/>
      <c r="U37" s="21"/>
      <c r="V37" s="21"/>
      <c r="W37" s="21">
        <v>2</v>
      </c>
      <c r="X37" s="21">
        <f t="shared" si="8"/>
        <v>100</v>
      </c>
      <c r="Y37" s="28">
        <v>3</v>
      </c>
      <c r="Z37" s="28">
        <f t="shared" si="9"/>
        <v>100</v>
      </c>
      <c r="AA37" s="21">
        <v>4</v>
      </c>
      <c r="AB37" s="21">
        <f t="shared" si="10"/>
        <v>100</v>
      </c>
      <c r="AC37" s="21"/>
      <c r="AD37" s="21"/>
      <c r="AE37" s="44">
        <f t="shared" si="11"/>
        <v>100</v>
      </c>
      <c r="AF37" s="4"/>
      <c r="AG37" s="43">
        <f t="shared" si="12"/>
        <v>87.323943661971825</v>
      </c>
      <c r="AH37" s="43">
        <f t="shared" si="13"/>
        <v>88</v>
      </c>
    </row>
    <row r="38" spans="1:34">
      <c r="A38" s="25">
        <v>31</v>
      </c>
      <c r="B38" s="45" t="s">
        <v>60</v>
      </c>
      <c r="C38" s="21">
        <v>12</v>
      </c>
      <c r="D38" s="21">
        <f t="shared" si="0"/>
        <v>75</v>
      </c>
      <c r="E38" s="21">
        <v>12</v>
      </c>
      <c r="F38" s="21">
        <f t="shared" si="1"/>
        <v>85.714285714285708</v>
      </c>
      <c r="G38" s="21">
        <v>13</v>
      </c>
      <c r="H38" s="21">
        <f t="shared" si="2"/>
        <v>92.857142857142861</v>
      </c>
      <c r="I38" s="21">
        <v>7</v>
      </c>
      <c r="J38" s="21">
        <f t="shared" si="3"/>
        <v>58.333333333333336</v>
      </c>
      <c r="K38" s="28">
        <v>6</v>
      </c>
      <c r="L38" s="61">
        <f t="shared" si="4"/>
        <v>75</v>
      </c>
      <c r="M38" s="21">
        <v>6</v>
      </c>
      <c r="N38" s="21">
        <f t="shared" si="5"/>
        <v>85.714285714285708</v>
      </c>
      <c r="O38" s="44">
        <f t="shared" si="6"/>
        <v>78.76984126984128</v>
      </c>
      <c r="P38" s="22"/>
      <c r="Q38" s="21">
        <v>6</v>
      </c>
      <c r="R38" s="21">
        <f t="shared" si="7"/>
        <v>85.714285714285708</v>
      </c>
      <c r="S38" s="21"/>
      <c r="T38" s="21"/>
      <c r="U38" s="21"/>
      <c r="V38" s="21"/>
      <c r="W38" s="21">
        <v>2</v>
      </c>
      <c r="X38" s="21">
        <f t="shared" si="8"/>
        <v>100</v>
      </c>
      <c r="Y38" s="28">
        <v>3</v>
      </c>
      <c r="Z38" s="28">
        <f t="shared" si="9"/>
        <v>100</v>
      </c>
      <c r="AA38" s="21">
        <v>3</v>
      </c>
      <c r="AB38" s="21">
        <f t="shared" si="10"/>
        <v>75</v>
      </c>
      <c r="AC38" s="21"/>
      <c r="AD38" s="21"/>
      <c r="AE38" s="44">
        <f t="shared" si="11"/>
        <v>90.178571428571431</v>
      </c>
      <c r="AF38" s="4"/>
      <c r="AG38" s="43">
        <f t="shared" si="12"/>
        <v>78.873239436619713</v>
      </c>
      <c r="AH38" s="43">
        <f t="shared" si="13"/>
        <v>79</v>
      </c>
    </row>
    <row r="39" spans="1:34">
      <c r="A39" s="25">
        <v>32</v>
      </c>
      <c r="B39" s="45" t="s">
        <v>61</v>
      </c>
      <c r="C39" s="21">
        <v>8</v>
      </c>
      <c r="D39" s="21">
        <f t="shared" si="0"/>
        <v>50</v>
      </c>
      <c r="E39" s="21">
        <v>7</v>
      </c>
      <c r="F39" s="21">
        <f t="shared" si="1"/>
        <v>50</v>
      </c>
      <c r="G39" s="21">
        <v>6</v>
      </c>
      <c r="H39" s="21">
        <f t="shared" si="2"/>
        <v>42.857142857142854</v>
      </c>
      <c r="I39" s="21">
        <v>9</v>
      </c>
      <c r="J39" s="21">
        <f t="shared" si="3"/>
        <v>75</v>
      </c>
      <c r="K39" s="28">
        <v>3</v>
      </c>
      <c r="L39" s="61">
        <f t="shared" si="4"/>
        <v>37.5</v>
      </c>
      <c r="M39" s="21">
        <v>3</v>
      </c>
      <c r="N39" s="21">
        <f t="shared" si="5"/>
        <v>42.857142857142854</v>
      </c>
      <c r="O39" s="44">
        <f t="shared" si="6"/>
        <v>49.702380952380956</v>
      </c>
      <c r="P39" s="22"/>
      <c r="Q39" s="21">
        <v>5</v>
      </c>
      <c r="R39" s="21">
        <f t="shared" si="7"/>
        <v>71.428571428571431</v>
      </c>
      <c r="S39" s="21"/>
      <c r="T39" s="21"/>
      <c r="U39" s="21"/>
      <c r="V39" s="21"/>
      <c r="W39" s="21">
        <v>2</v>
      </c>
      <c r="X39" s="21">
        <f t="shared" si="8"/>
        <v>100</v>
      </c>
      <c r="Y39" s="28">
        <v>3</v>
      </c>
      <c r="Z39" s="28">
        <f t="shared" si="9"/>
        <v>100</v>
      </c>
      <c r="AA39" s="21">
        <v>1</v>
      </c>
      <c r="AB39" s="21">
        <f t="shared" si="10"/>
        <v>25</v>
      </c>
      <c r="AC39" s="21"/>
      <c r="AD39" s="21"/>
      <c r="AE39" s="44">
        <f t="shared" si="11"/>
        <v>74.107142857142861</v>
      </c>
      <c r="AF39" s="4"/>
      <c r="AG39" s="43">
        <f t="shared" si="12"/>
        <v>50.70422535211268</v>
      </c>
      <c r="AH39" s="43">
        <f t="shared" si="13"/>
        <v>51</v>
      </c>
    </row>
    <row r="40" spans="1:34">
      <c r="A40" s="25" t="s">
        <v>17</v>
      </c>
      <c r="B40" s="45" t="s">
        <v>62</v>
      </c>
      <c r="C40" s="21">
        <v>13</v>
      </c>
      <c r="D40" s="21">
        <f t="shared" si="0"/>
        <v>81.25</v>
      </c>
      <c r="E40" s="21">
        <v>8</v>
      </c>
      <c r="F40" s="21">
        <f t="shared" si="1"/>
        <v>57.142857142857146</v>
      </c>
      <c r="G40" s="21">
        <v>11</v>
      </c>
      <c r="H40" s="21">
        <f t="shared" si="2"/>
        <v>78.571428571428569</v>
      </c>
      <c r="I40" s="21">
        <v>5</v>
      </c>
      <c r="J40" s="21">
        <f t="shared" si="3"/>
        <v>41.666666666666664</v>
      </c>
      <c r="K40" s="28">
        <v>8</v>
      </c>
      <c r="L40" s="61">
        <f t="shared" si="4"/>
        <v>100</v>
      </c>
      <c r="M40" s="21">
        <v>5</v>
      </c>
      <c r="N40" s="21">
        <f t="shared" si="5"/>
        <v>71.428571428571431</v>
      </c>
      <c r="O40" s="44">
        <f t="shared" si="6"/>
        <v>71.676587301587304</v>
      </c>
      <c r="P40" s="22"/>
      <c r="Q40" s="21">
        <v>7</v>
      </c>
      <c r="R40" s="21">
        <f t="shared" si="7"/>
        <v>100</v>
      </c>
      <c r="S40" s="21"/>
      <c r="T40" s="21"/>
      <c r="U40" s="21"/>
      <c r="V40" s="21"/>
      <c r="W40" s="21">
        <v>2</v>
      </c>
      <c r="X40" s="21">
        <f t="shared" si="8"/>
        <v>100</v>
      </c>
      <c r="Y40" s="28">
        <v>3</v>
      </c>
      <c r="Z40" s="28">
        <f t="shared" si="9"/>
        <v>100</v>
      </c>
      <c r="AA40" s="21">
        <v>4</v>
      </c>
      <c r="AB40" s="21">
        <f t="shared" si="10"/>
        <v>100</v>
      </c>
      <c r="AC40" s="21"/>
      <c r="AD40" s="21"/>
      <c r="AE40" s="44">
        <f t="shared" si="11"/>
        <v>100</v>
      </c>
      <c r="AF40" s="4"/>
      <c r="AG40" s="43">
        <f t="shared" si="12"/>
        <v>70.422535211267601</v>
      </c>
      <c r="AH40" s="43">
        <f t="shared" si="13"/>
        <v>71</v>
      </c>
    </row>
    <row r="41" spans="1:34">
      <c r="A41" s="25">
        <v>34</v>
      </c>
      <c r="B41" s="45" t="s">
        <v>63</v>
      </c>
      <c r="C41" s="21">
        <v>13</v>
      </c>
      <c r="D41" s="21">
        <f t="shared" si="0"/>
        <v>81.25</v>
      </c>
      <c r="E41" s="21">
        <v>8</v>
      </c>
      <c r="F41" s="21">
        <f t="shared" si="1"/>
        <v>57.142857142857146</v>
      </c>
      <c r="G41" s="21">
        <v>10</v>
      </c>
      <c r="H41" s="21">
        <f t="shared" si="2"/>
        <v>71.428571428571431</v>
      </c>
      <c r="I41" s="21">
        <v>10</v>
      </c>
      <c r="J41" s="21">
        <f t="shared" si="3"/>
        <v>83.333333333333329</v>
      </c>
      <c r="K41" s="28">
        <v>6</v>
      </c>
      <c r="L41" s="61">
        <f t="shared" si="4"/>
        <v>75</v>
      </c>
      <c r="M41" s="21">
        <v>3</v>
      </c>
      <c r="N41" s="21">
        <f t="shared" si="5"/>
        <v>42.857142857142854</v>
      </c>
      <c r="O41" s="44">
        <f t="shared" si="6"/>
        <v>68.501984126984112</v>
      </c>
      <c r="P41" s="22"/>
      <c r="Q41" s="21">
        <v>7</v>
      </c>
      <c r="R41" s="21">
        <f t="shared" si="7"/>
        <v>100</v>
      </c>
      <c r="S41" s="21"/>
      <c r="T41" s="21"/>
      <c r="U41" s="21"/>
      <c r="V41" s="21"/>
      <c r="W41" s="21">
        <v>2</v>
      </c>
      <c r="X41" s="21">
        <f t="shared" si="8"/>
        <v>100</v>
      </c>
      <c r="Y41" s="28">
        <v>3</v>
      </c>
      <c r="Z41" s="28">
        <f t="shared" si="9"/>
        <v>100</v>
      </c>
      <c r="AA41" s="21">
        <v>2</v>
      </c>
      <c r="AB41" s="21">
        <f t="shared" si="10"/>
        <v>50</v>
      </c>
      <c r="AC41" s="21"/>
      <c r="AD41" s="21"/>
      <c r="AE41" s="44">
        <f t="shared" si="11"/>
        <v>87.5</v>
      </c>
      <c r="AF41" s="4"/>
      <c r="AG41" s="43">
        <f t="shared" si="12"/>
        <v>70.422535211267601</v>
      </c>
      <c r="AH41" s="43">
        <f t="shared" si="13"/>
        <v>71</v>
      </c>
    </row>
    <row r="42" spans="1:34" s="55" customFormat="1">
      <c r="A42" s="50">
        <v>35</v>
      </c>
      <c r="B42" s="51" t="s">
        <v>64</v>
      </c>
      <c r="C42" s="52">
        <v>2</v>
      </c>
      <c r="D42" s="52">
        <f t="shared" si="0"/>
        <v>12.5</v>
      </c>
      <c r="E42" s="52">
        <v>1</v>
      </c>
      <c r="F42" s="21">
        <f t="shared" si="1"/>
        <v>7.1428571428571432</v>
      </c>
      <c r="G42" s="52">
        <v>2</v>
      </c>
      <c r="H42" s="21">
        <f t="shared" si="2"/>
        <v>14.285714285714286</v>
      </c>
      <c r="I42" s="52">
        <v>0</v>
      </c>
      <c r="J42" s="21">
        <f t="shared" si="3"/>
        <v>0</v>
      </c>
      <c r="K42" s="57">
        <v>1</v>
      </c>
      <c r="L42" s="61">
        <f t="shared" si="4"/>
        <v>12.5</v>
      </c>
      <c r="M42" s="52">
        <v>2</v>
      </c>
      <c r="N42" s="21">
        <f t="shared" si="5"/>
        <v>28.571428571428573</v>
      </c>
      <c r="O42" s="44">
        <f t="shared" si="6"/>
        <v>12.5</v>
      </c>
      <c r="P42" s="54"/>
      <c r="Q42" s="52">
        <v>1</v>
      </c>
      <c r="R42" s="52">
        <f t="shared" si="7"/>
        <v>14.285714285714285</v>
      </c>
      <c r="S42" s="52"/>
      <c r="T42" s="52"/>
      <c r="U42" s="52"/>
      <c r="V42" s="52"/>
      <c r="W42" s="21">
        <v>0</v>
      </c>
      <c r="X42" s="21">
        <f t="shared" si="8"/>
        <v>0</v>
      </c>
      <c r="Y42" s="57">
        <v>0</v>
      </c>
      <c r="Z42" s="28">
        <f t="shared" si="9"/>
        <v>0</v>
      </c>
      <c r="AA42" s="52">
        <v>1</v>
      </c>
      <c r="AB42" s="21">
        <f t="shared" si="10"/>
        <v>25</v>
      </c>
      <c r="AC42" s="52"/>
      <c r="AD42" s="52"/>
      <c r="AE42" s="44">
        <f t="shared" si="11"/>
        <v>9.8214285714285712</v>
      </c>
      <c r="AF42" s="53"/>
      <c r="AG42" s="43">
        <f t="shared" si="12"/>
        <v>11.267605633802816</v>
      </c>
      <c r="AH42" s="43">
        <f t="shared" si="13"/>
        <v>12</v>
      </c>
    </row>
    <row r="43" spans="1:34">
      <c r="A43" s="25">
        <v>36</v>
      </c>
      <c r="B43" s="45" t="s">
        <v>65</v>
      </c>
      <c r="C43" s="21">
        <v>15</v>
      </c>
      <c r="D43" s="21">
        <f t="shared" si="0"/>
        <v>93.75</v>
      </c>
      <c r="E43" s="21">
        <v>11</v>
      </c>
      <c r="F43" s="21">
        <f t="shared" si="1"/>
        <v>78.571428571428569</v>
      </c>
      <c r="G43" s="21">
        <v>14</v>
      </c>
      <c r="H43" s="21">
        <f t="shared" si="2"/>
        <v>100</v>
      </c>
      <c r="I43" s="21">
        <v>10</v>
      </c>
      <c r="J43" s="21">
        <f t="shared" si="3"/>
        <v>83.333333333333329</v>
      </c>
      <c r="K43" s="28">
        <v>8</v>
      </c>
      <c r="L43" s="61">
        <f t="shared" si="4"/>
        <v>100</v>
      </c>
      <c r="M43" s="21">
        <v>4</v>
      </c>
      <c r="N43" s="21">
        <f t="shared" si="5"/>
        <v>57.142857142857146</v>
      </c>
      <c r="O43" s="44">
        <f t="shared" si="6"/>
        <v>85.466269841269835</v>
      </c>
      <c r="P43" s="22"/>
      <c r="Q43" s="21">
        <v>7</v>
      </c>
      <c r="R43" s="21">
        <f t="shared" si="7"/>
        <v>100</v>
      </c>
      <c r="S43" s="21"/>
      <c r="T43" s="21"/>
      <c r="U43" s="21"/>
      <c r="V43" s="21"/>
      <c r="W43" s="21">
        <v>2</v>
      </c>
      <c r="X43" s="21">
        <f t="shared" si="8"/>
        <v>100</v>
      </c>
      <c r="Y43" s="28">
        <v>3</v>
      </c>
      <c r="Z43" s="28">
        <f t="shared" si="9"/>
        <v>100</v>
      </c>
      <c r="AA43" s="21">
        <v>4</v>
      </c>
      <c r="AB43" s="21">
        <f t="shared" si="10"/>
        <v>100</v>
      </c>
      <c r="AC43" s="21"/>
      <c r="AD43" s="21"/>
      <c r="AE43" s="44">
        <f t="shared" si="11"/>
        <v>100</v>
      </c>
      <c r="AF43" s="4"/>
      <c r="AG43" s="43">
        <f t="shared" si="12"/>
        <v>87.323943661971825</v>
      </c>
      <c r="AH43" s="43">
        <f t="shared" si="13"/>
        <v>88</v>
      </c>
    </row>
    <row r="44" spans="1:34">
      <c r="A44" s="25">
        <v>37</v>
      </c>
      <c r="B44" s="45" t="s">
        <v>66</v>
      </c>
      <c r="C44" s="21">
        <v>15</v>
      </c>
      <c r="D44" s="21">
        <f t="shared" si="0"/>
        <v>93.75</v>
      </c>
      <c r="E44" s="21">
        <v>11</v>
      </c>
      <c r="F44" s="21">
        <f t="shared" si="1"/>
        <v>78.571428571428569</v>
      </c>
      <c r="G44" s="21">
        <v>13</v>
      </c>
      <c r="H44" s="21">
        <f t="shared" si="2"/>
        <v>92.857142857142861</v>
      </c>
      <c r="I44" s="21">
        <v>8</v>
      </c>
      <c r="J44" s="21">
        <f t="shared" si="3"/>
        <v>66.666666666666671</v>
      </c>
      <c r="K44" s="28">
        <v>6</v>
      </c>
      <c r="L44" s="61">
        <f t="shared" si="4"/>
        <v>75</v>
      </c>
      <c r="M44" s="21">
        <v>5</v>
      </c>
      <c r="N44" s="21">
        <f t="shared" si="5"/>
        <v>71.428571428571431</v>
      </c>
      <c r="O44" s="44">
        <f t="shared" si="6"/>
        <v>79.712301587301596</v>
      </c>
      <c r="P44" s="22"/>
      <c r="Q44" s="21">
        <v>7</v>
      </c>
      <c r="R44" s="21">
        <f t="shared" si="7"/>
        <v>100</v>
      </c>
      <c r="S44" s="21"/>
      <c r="T44" s="21"/>
      <c r="U44" s="21"/>
      <c r="V44" s="21"/>
      <c r="W44" s="21">
        <v>2</v>
      </c>
      <c r="X44" s="21">
        <f t="shared" si="8"/>
        <v>100</v>
      </c>
      <c r="Y44" s="28">
        <v>3</v>
      </c>
      <c r="Z44" s="28">
        <f t="shared" si="9"/>
        <v>100</v>
      </c>
      <c r="AA44" s="21">
        <v>3</v>
      </c>
      <c r="AB44" s="21">
        <f t="shared" si="10"/>
        <v>75</v>
      </c>
      <c r="AC44" s="21"/>
      <c r="AD44" s="21"/>
      <c r="AE44" s="44">
        <f t="shared" si="11"/>
        <v>93.75</v>
      </c>
      <c r="AF44" s="4"/>
      <c r="AG44" s="43">
        <f t="shared" si="12"/>
        <v>81.690140845070417</v>
      </c>
      <c r="AH44" s="43">
        <f t="shared" si="13"/>
        <v>82</v>
      </c>
    </row>
    <row r="45" spans="1:34">
      <c r="A45" s="25">
        <v>38</v>
      </c>
      <c r="B45" s="45" t="s">
        <v>67</v>
      </c>
      <c r="C45" s="21">
        <v>13</v>
      </c>
      <c r="D45" s="21">
        <f t="shared" si="0"/>
        <v>81.25</v>
      </c>
      <c r="E45" s="21">
        <v>9</v>
      </c>
      <c r="F45" s="21">
        <f t="shared" si="1"/>
        <v>64.285714285714292</v>
      </c>
      <c r="G45" s="21">
        <v>12</v>
      </c>
      <c r="H45" s="21">
        <f t="shared" si="2"/>
        <v>85.714285714285708</v>
      </c>
      <c r="I45" s="21">
        <v>7</v>
      </c>
      <c r="J45" s="21">
        <f t="shared" si="3"/>
        <v>58.333333333333336</v>
      </c>
      <c r="K45" s="28">
        <v>6</v>
      </c>
      <c r="L45" s="61">
        <f t="shared" si="4"/>
        <v>75</v>
      </c>
      <c r="M45" s="21">
        <v>4</v>
      </c>
      <c r="N45" s="21">
        <f t="shared" si="5"/>
        <v>57.142857142857146</v>
      </c>
      <c r="O45" s="44">
        <f t="shared" si="6"/>
        <v>70.287698412698418</v>
      </c>
      <c r="P45" s="22"/>
      <c r="Q45" s="21">
        <v>7</v>
      </c>
      <c r="R45" s="21">
        <f t="shared" si="7"/>
        <v>100</v>
      </c>
      <c r="S45" s="21"/>
      <c r="T45" s="21"/>
      <c r="U45" s="21"/>
      <c r="V45" s="21"/>
      <c r="W45" s="21">
        <v>2</v>
      </c>
      <c r="X45" s="21">
        <f t="shared" si="8"/>
        <v>100</v>
      </c>
      <c r="Y45" s="28">
        <v>3</v>
      </c>
      <c r="Z45" s="28">
        <f t="shared" si="9"/>
        <v>100</v>
      </c>
      <c r="AA45" s="21">
        <v>4</v>
      </c>
      <c r="AB45" s="21">
        <f t="shared" si="10"/>
        <v>100</v>
      </c>
      <c r="AC45" s="21"/>
      <c r="AD45" s="21"/>
      <c r="AE45" s="44">
        <f t="shared" si="11"/>
        <v>100</v>
      </c>
      <c r="AF45" s="4"/>
      <c r="AG45" s="43">
        <f t="shared" si="12"/>
        <v>71.83098591549296</v>
      </c>
      <c r="AH45" s="43">
        <f t="shared" si="13"/>
        <v>72</v>
      </c>
    </row>
    <row r="46" spans="1:34">
      <c r="A46" s="25">
        <v>39</v>
      </c>
      <c r="B46" s="45" t="s">
        <v>68</v>
      </c>
      <c r="C46" s="21">
        <v>12</v>
      </c>
      <c r="D46" s="21">
        <f t="shared" si="0"/>
        <v>75</v>
      </c>
      <c r="E46" s="21">
        <v>6</v>
      </c>
      <c r="F46" s="21">
        <f t="shared" si="1"/>
        <v>42.857142857142854</v>
      </c>
      <c r="G46" s="21">
        <v>8</v>
      </c>
      <c r="H46" s="21">
        <f t="shared" si="2"/>
        <v>57.142857142857146</v>
      </c>
      <c r="I46" s="21">
        <v>5</v>
      </c>
      <c r="J46" s="21">
        <f t="shared" si="3"/>
        <v>41.666666666666664</v>
      </c>
      <c r="K46" s="28">
        <v>4</v>
      </c>
      <c r="L46" s="61">
        <f t="shared" si="4"/>
        <v>50</v>
      </c>
      <c r="M46" s="21">
        <v>3</v>
      </c>
      <c r="N46" s="21">
        <f t="shared" si="5"/>
        <v>42.857142857142854</v>
      </c>
      <c r="O46" s="44">
        <f t="shared" si="6"/>
        <v>51.587301587301575</v>
      </c>
      <c r="P46" s="22"/>
      <c r="Q46" s="21">
        <v>5</v>
      </c>
      <c r="R46" s="21">
        <f t="shared" si="7"/>
        <v>71.428571428571431</v>
      </c>
      <c r="S46" s="21"/>
      <c r="T46" s="21"/>
      <c r="U46" s="21"/>
      <c r="V46" s="21"/>
      <c r="W46" s="21">
        <v>2</v>
      </c>
      <c r="X46" s="21">
        <f t="shared" si="8"/>
        <v>100</v>
      </c>
      <c r="Y46" s="28">
        <v>2</v>
      </c>
      <c r="Z46" s="28">
        <f t="shared" si="9"/>
        <v>66.666666666666657</v>
      </c>
      <c r="AA46" s="21">
        <v>1</v>
      </c>
      <c r="AB46" s="21">
        <f t="shared" si="10"/>
        <v>25</v>
      </c>
      <c r="AC46" s="21"/>
      <c r="AD46" s="21"/>
      <c r="AE46" s="44">
        <f t="shared" si="11"/>
        <v>65.773809523809518</v>
      </c>
      <c r="AF46" s="4"/>
      <c r="AG46" s="43">
        <f t="shared" si="12"/>
        <v>53.521126760563384</v>
      </c>
      <c r="AH46" s="43">
        <f t="shared" si="13"/>
        <v>54</v>
      </c>
    </row>
    <row r="47" spans="1:34">
      <c r="A47" s="25" t="s">
        <v>18</v>
      </c>
      <c r="B47" s="45" t="s">
        <v>69</v>
      </c>
      <c r="C47" s="21">
        <v>10</v>
      </c>
      <c r="D47" s="21">
        <f t="shared" si="0"/>
        <v>62.5</v>
      </c>
      <c r="E47" s="21">
        <v>10</v>
      </c>
      <c r="F47" s="21">
        <f t="shared" si="1"/>
        <v>71.428571428571431</v>
      </c>
      <c r="G47" s="21">
        <v>9</v>
      </c>
      <c r="H47" s="21">
        <f t="shared" si="2"/>
        <v>64.285714285714292</v>
      </c>
      <c r="I47" s="21">
        <v>7</v>
      </c>
      <c r="J47" s="21">
        <f t="shared" si="3"/>
        <v>58.333333333333336</v>
      </c>
      <c r="K47" s="28">
        <v>5</v>
      </c>
      <c r="L47" s="61">
        <f t="shared" si="4"/>
        <v>62.5</v>
      </c>
      <c r="M47" s="21">
        <v>3</v>
      </c>
      <c r="N47" s="21">
        <f t="shared" si="5"/>
        <v>42.857142857142854</v>
      </c>
      <c r="O47" s="44">
        <f t="shared" si="6"/>
        <v>60.317460317460309</v>
      </c>
      <c r="P47" s="22"/>
      <c r="Q47" s="21">
        <v>6</v>
      </c>
      <c r="R47" s="21">
        <f t="shared" si="7"/>
        <v>85.714285714285708</v>
      </c>
      <c r="S47" s="21"/>
      <c r="T47" s="21"/>
      <c r="U47" s="21"/>
      <c r="V47" s="21"/>
      <c r="W47" s="21">
        <v>2</v>
      </c>
      <c r="X47" s="21">
        <f t="shared" si="8"/>
        <v>100</v>
      </c>
      <c r="Y47" s="28">
        <v>3</v>
      </c>
      <c r="Z47" s="28">
        <f t="shared" si="9"/>
        <v>100</v>
      </c>
      <c r="AA47" s="21">
        <v>3</v>
      </c>
      <c r="AB47" s="21">
        <f t="shared" si="10"/>
        <v>75</v>
      </c>
      <c r="AC47" s="21"/>
      <c r="AD47" s="21"/>
      <c r="AE47" s="44">
        <f t="shared" si="11"/>
        <v>90.178571428571431</v>
      </c>
      <c r="AF47" s="4"/>
      <c r="AG47" s="43">
        <f t="shared" si="12"/>
        <v>61.971830985915496</v>
      </c>
      <c r="AH47" s="43">
        <f t="shared" si="13"/>
        <v>62</v>
      </c>
    </row>
    <row r="48" spans="1:34">
      <c r="A48" s="25" t="s">
        <v>19</v>
      </c>
      <c r="B48" s="45" t="s">
        <v>70</v>
      </c>
      <c r="C48" s="21">
        <v>12</v>
      </c>
      <c r="D48" s="21">
        <f t="shared" si="0"/>
        <v>75</v>
      </c>
      <c r="E48" s="21">
        <v>11</v>
      </c>
      <c r="F48" s="21">
        <f t="shared" si="1"/>
        <v>78.571428571428569</v>
      </c>
      <c r="G48" s="21">
        <v>9</v>
      </c>
      <c r="H48" s="21">
        <f t="shared" si="2"/>
        <v>64.285714285714292</v>
      </c>
      <c r="I48" s="21">
        <v>10</v>
      </c>
      <c r="J48" s="21">
        <f t="shared" si="3"/>
        <v>83.333333333333329</v>
      </c>
      <c r="K48" s="28">
        <v>7</v>
      </c>
      <c r="L48" s="61">
        <f t="shared" si="4"/>
        <v>87.5</v>
      </c>
      <c r="M48" s="21">
        <v>4</v>
      </c>
      <c r="N48" s="21">
        <f t="shared" si="5"/>
        <v>57.142857142857146</v>
      </c>
      <c r="O48" s="44">
        <f t="shared" si="6"/>
        <v>74.305555555555557</v>
      </c>
      <c r="P48" s="22"/>
      <c r="Q48" s="21">
        <v>7</v>
      </c>
      <c r="R48" s="21">
        <f t="shared" si="7"/>
        <v>100</v>
      </c>
      <c r="S48" s="21"/>
      <c r="T48" s="21"/>
      <c r="U48" s="21"/>
      <c r="V48" s="21"/>
      <c r="W48" s="21">
        <v>2</v>
      </c>
      <c r="X48" s="21">
        <f t="shared" si="8"/>
        <v>100</v>
      </c>
      <c r="Y48" s="28">
        <v>3</v>
      </c>
      <c r="Z48" s="28">
        <f t="shared" si="9"/>
        <v>100</v>
      </c>
      <c r="AA48" s="21">
        <v>4</v>
      </c>
      <c r="AB48" s="21">
        <f t="shared" si="10"/>
        <v>100</v>
      </c>
      <c r="AC48" s="21"/>
      <c r="AD48" s="21"/>
      <c r="AE48" s="44">
        <f t="shared" si="11"/>
        <v>100</v>
      </c>
      <c r="AF48" s="4"/>
      <c r="AG48" s="43">
        <f t="shared" si="12"/>
        <v>74.647887323943664</v>
      </c>
      <c r="AH48" s="43">
        <f t="shared" si="13"/>
        <v>75</v>
      </c>
    </row>
    <row r="49" spans="1:34" s="55" customFormat="1">
      <c r="A49" s="50">
        <v>42</v>
      </c>
      <c r="B49" s="51" t="s">
        <v>71</v>
      </c>
      <c r="C49" s="52">
        <v>7</v>
      </c>
      <c r="D49" s="52">
        <f t="shared" si="0"/>
        <v>43.75</v>
      </c>
      <c r="E49" s="52">
        <v>4</v>
      </c>
      <c r="F49" s="21">
        <f t="shared" si="1"/>
        <v>28.571428571428573</v>
      </c>
      <c r="G49" s="52">
        <v>5</v>
      </c>
      <c r="H49" s="21">
        <f t="shared" si="2"/>
        <v>35.714285714285715</v>
      </c>
      <c r="I49" s="52">
        <v>7</v>
      </c>
      <c r="J49" s="21">
        <f t="shared" si="3"/>
        <v>58.333333333333336</v>
      </c>
      <c r="K49" s="57">
        <v>0</v>
      </c>
      <c r="L49" s="61">
        <f t="shared" si="4"/>
        <v>0</v>
      </c>
      <c r="M49" s="52">
        <v>2</v>
      </c>
      <c r="N49" s="21">
        <f t="shared" si="5"/>
        <v>28.571428571428573</v>
      </c>
      <c r="O49" s="44">
        <f t="shared" si="6"/>
        <v>32.490079365079367</v>
      </c>
      <c r="P49" s="54"/>
      <c r="Q49" s="52">
        <v>4</v>
      </c>
      <c r="R49" s="52">
        <f t="shared" si="7"/>
        <v>57.142857142857139</v>
      </c>
      <c r="S49" s="52"/>
      <c r="T49" s="52"/>
      <c r="U49" s="52"/>
      <c r="V49" s="52"/>
      <c r="W49" s="21">
        <v>2</v>
      </c>
      <c r="X49" s="21">
        <f t="shared" si="8"/>
        <v>100</v>
      </c>
      <c r="Y49" s="57">
        <v>0</v>
      </c>
      <c r="Z49" s="28">
        <f t="shared" si="9"/>
        <v>0</v>
      </c>
      <c r="AA49" s="52">
        <v>2</v>
      </c>
      <c r="AB49" s="21">
        <f t="shared" si="10"/>
        <v>50</v>
      </c>
      <c r="AC49" s="52"/>
      <c r="AD49" s="52"/>
      <c r="AE49" s="44">
        <f t="shared" si="11"/>
        <v>51.785714285714285</v>
      </c>
      <c r="AF49" s="53"/>
      <c r="AG49" s="43">
        <f t="shared" si="12"/>
        <v>35.2112676056338</v>
      </c>
      <c r="AH49" s="43">
        <f t="shared" si="13"/>
        <v>36</v>
      </c>
    </row>
    <row r="50" spans="1:34">
      <c r="A50" s="25">
        <v>43</v>
      </c>
      <c r="B50" s="45" t="s">
        <v>72</v>
      </c>
      <c r="C50" s="21">
        <v>8</v>
      </c>
      <c r="D50" s="21">
        <f t="shared" si="0"/>
        <v>50</v>
      </c>
      <c r="E50" s="21">
        <v>10</v>
      </c>
      <c r="F50" s="21">
        <f t="shared" si="1"/>
        <v>71.428571428571431</v>
      </c>
      <c r="G50" s="21">
        <v>8</v>
      </c>
      <c r="H50" s="21">
        <f t="shared" si="2"/>
        <v>57.142857142857146</v>
      </c>
      <c r="I50" s="21">
        <v>9</v>
      </c>
      <c r="J50" s="21">
        <f t="shared" si="3"/>
        <v>75</v>
      </c>
      <c r="K50" s="28">
        <v>4</v>
      </c>
      <c r="L50" s="61">
        <f t="shared" si="4"/>
        <v>50</v>
      </c>
      <c r="M50" s="21">
        <v>5</v>
      </c>
      <c r="N50" s="21">
        <f t="shared" si="5"/>
        <v>71.428571428571431</v>
      </c>
      <c r="O50" s="44">
        <f t="shared" si="6"/>
        <v>62.5</v>
      </c>
      <c r="P50" s="22"/>
      <c r="Q50" s="21">
        <v>6</v>
      </c>
      <c r="R50" s="21">
        <f t="shared" si="7"/>
        <v>85.714285714285708</v>
      </c>
      <c r="S50" s="21"/>
      <c r="T50" s="21"/>
      <c r="U50" s="21"/>
      <c r="V50" s="21"/>
      <c r="W50" s="21">
        <v>2</v>
      </c>
      <c r="X50" s="21">
        <f t="shared" si="8"/>
        <v>100</v>
      </c>
      <c r="Y50" s="28">
        <v>3</v>
      </c>
      <c r="Z50" s="28">
        <f t="shared" si="9"/>
        <v>100</v>
      </c>
      <c r="AA50" s="21">
        <v>2</v>
      </c>
      <c r="AB50" s="21">
        <f t="shared" si="10"/>
        <v>50</v>
      </c>
      <c r="AC50" s="21"/>
      <c r="AD50" s="21"/>
      <c r="AE50" s="44">
        <f t="shared" si="11"/>
        <v>83.928571428571431</v>
      </c>
      <c r="AF50" s="4"/>
      <c r="AG50" s="43">
        <f t="shared" si="12"/>
        <v>61.971830985915496</v>
      </c>
      <c r="AH50" s="43">
        <f t="shared" si="13"/>
        <v>62</v>
      </c>
    </row>
    <row r="51" spans="1:34">
      <c r="A51" s="25">
        <v>44</v>
      </c>
      <c r="B51" s="45" t="s">
        <v>73</v>
      </c>
      <c r="C51" s="21">
        <v>12</v>
      </c>
      <c r="D51" s="21">
        <f t="shared" si="0"/>
        <v>75</v>
      </c>
      <c r="E51" s="21">
        <v>9</v>
      </c>
      <c r="F51" s="21">
        <f t="shared" si="1"/>
        <v>64.285714285714292</v>
      </c>
      <c r="G51" s="21">
        <v>6</v>
      </c>
      <c r="H51" s="21">
        <f t="shared" si="2"/>
        <v>42.857142857142854</v>
      </c>
      <c r="I51" s="21">
        <v>7</v>
      </c>
      <c r="J51" s="21">
        <f t="shared" si="3"/>
        <v>58.333333333333336</v>
      </c>
      <c r="K51" s="28">
        <v>4</v>
      </c>
      <c r="L51" s="61">
        <f t="shared" si="4"/>
        <v>50</v>
      </c>
      <c r="M51" s="21">
        <v>3</v>
      </c>
      <c r="N51" s="21">
        <f t="shared" si="5"/>
        <v>42.857142857142854</v>
      </c>
      <c r="O51" s="44">
        <f t="shared" si="6"/>
        <v>55.55555555555555</v>
      </c>
      <c r="P51" s="22"/>
      <c r="Q51" s="21">
        <v>5</v>
      </c>
      <c r="R51" s="21">
        <f t="shared" si="7"/>
        <v>71.428571428571431</v>
      </c>
      <c r="S51" s="21"/>
      <c r="T51" s="21"/>
      <c r="U51" s="21"/>
      <c r="V51" s="21"/>
      <c r="W51" s="21">
        <v>2</v>
      </c>
      <c r="X51" s="21">
        <f t="shared" si="8"/>
        <v>100</v>
      </c>
      <c r="Y51" s="28">
        <v>2</v>
      </c>
      <c r="Z51" s="28">
        <f t="shared" si="9"/>
        <v>66.666666666666657</v>
      </c>
      <c r="AA51" s="21">
        <v>3</v>
      </c>
      <c r="AB51" s="21">
        <f t="shared" si="10"/>
        <v>75</v>
      </c>
      <c r="AC51" s="21"/>
      <c r="AD51" s="21"/>
      <c r="AE51" s="44">
        <f t="shared" si="11"/>
        <v>78.273809523809518</v>
      </c>
      <c r="AF51" s="4"/>
      <c r="AG51" s="43">
        <f t="shared" si="12"/>
        <v>57.74647887323944</v>
      </c>
      <c r="AH51" s="43">
        <f t="shared" si="13"/>
        <v>58</v>
      </c>
    </row>
    <row r="52" spans="1:34">
      <c r="A52" s="25">
        <v>45</v>
      </c>
      <c r="B52" s="45" t="s">
        <v>74</v>
      </c>
      <c r="C52" s="21">
        <v>9</v>
      </c>
      <c r="D52" s="21">
        <f t="shared" si="0"/>
        <v>56.25</v>
      </c>
      <c r="E52" s="21">
        <v>10</v>
      </c>
      <c r="F52" s="21">
        <f t="shared" si="1"/>
        <v>71.428571428571431</v>
      </c>
      <c r="G52" s="21">
        <v>10</v>
      </c>
      <c r="H52" s="21">
        <f t="shared" si="2"/>
        <v>71.428571428571431</v>
      </c>
      <c r="I52" s="21">
        <v>9</v>
      </c>
      <c r="J52" s="21">
        <f t="shared" si="3"/>
        <v>75</v>
      </c>
      <c r="K52" s="28">
        <v>4</v>
      </c>
      <c r="L52" s="61">
        <f t="shared" si="4"/>
        <v>50</v>
      </c>
      <c r="M52" s="21">
        <v>4</v>
      </c>
      <c r="N52" s="21">
        <f t="shared" si="5"/>
        <v>57.142857142857146</v>
      </c>
      <c r="O52" s="44">
        <f t="shared" si="6"/>
        <v>63.541666666666679</v>
      </c>
      <c r="P52" s="22"/>
      <c r="Q52" s="21">
        <v>6</v>
      </c>
      <c r="R52" s="21">
        <f t="shared" si="7"/>
        <v>85.714285714285708</v>
      </c>
      <c r="S52" s="21"/>
      <c r="T52" s="21"/>
      <c r="U52" s="21"/>
      <c r="V52" s="21"/>
      <c r="W52" s="21">
        <v>2</v>
      </c>
      <c r="X52" s="21">
        <f t="shared" si="8"/>
        <v>100</v>
      </c>
      <c r="Y52" s="28">
        <v>3</v>
      </c>
      <c r="Z52" s="28">
        <f t="shared" si="9"/>
        <v>100</v>
      </c>
      <c r="AA52" s="21">
        <v>3</v>
      </c>
      <c r="AB52" s="21">
        <f t="shared" si="10"/>
        <v>75</v>
      </c>
      <c r="AC52" s="21"/>
      <c r="AD52" s="21"/>
      <c r="AE52" s="44">
        <f t="shared" si="11"/>
        <v>90.178571428571431</v>
      </c>
      <c r="AF52" s="4"/>
      <c r="AG52" s="43">
        <f t="shared" si="12"/>
        <v>64.788732394366193</v>
      </c>
      <c r="AH52" s="43">
        <f t="shared" si="13"/>
        <v>65</v>
      </c>
    </row>
    <row r="53" spans="1:34">
      <c r="A53" s="25">
        <v>46</v>
      </c>
      <c r="B53" s="45" t="s">
        <v>75</v>
      </c>
      <c r="C53" s="21">
        <v>14</v>
      </c>
      <c r="D53" s="21">
        <f t="shared" si="0"/>
        <v>87.5</v>
      </c>
      <c r="E53" s="21">
        <v>11</v>
      </c>
      <c r="F53" s="21">
        <f t="shared" si="1"/>
        <v>78.571428571428569</v>
      </c>
      <c r="G53" s="21">
        <v>9</v>
      </c>
      <c r="H53" s="21">
        <f t="shared" si="2"/>
        <v>64.285714285714292</v>
      </c>
      <c r="I53" s="21">
        <v>10</v>
      </c>
      <c r="J53" s="21">
        <f t="shared" si="3"/>
        <v>83.333333333333329</v>
      </c>
      <c r="K53" s="28">
        <v>4</v>
      </c>
      <c r="L53" s="61">
        <f t="shared" si="4"/>
        <v>50</v>
      </c>
      <c r="M53" s="21">
        <v>5</v>
      </c>
      <c r="N53" s="21">
        <f t="shared" si="5"/>
        <v>71.428571428571431</v>
      </c>
      <c r="O53" s="44">
        <f t="shared" si="6"/>
        <v>72.519841269841265</v>
      </c>
      <c r="P53" s="22"/>
      <c r="Q53" s="21">
        <v>6</v>
      </c>
      <c r="R53" s="21">
        <f t="shared" si="7"/>
        <v>85.714285714285708</v>
      </c>
      <c r="S53" s="21"/>
      <c r="T53" s="21"/>
      <c r="U53" s="21"/>
      <c r="V53" s="21"/>
      <c r="W53" s="21">
        <v>2</v>
      </c>
      <c r="X53" s="21">
        <f t="shared" si="8"/>
        <v>100</v>
      </c>
      <c r="Y53" s="28">
        <v>3</v>
      </c>
      <c r="Z53" s="28">
        <f t="shared" si="9"/>
        <v>100</v>
      </c>
      <c r="AA53" s="21">
        <v>2</v>
      </c>
      <c r="AB53" s="21">
        <f t="shared" si="10"/>
        <v>50</v>
      </c>
      <c r="AC53" s="21"/>
      <c r="AD53" s="21"/>
      <c r="AE53" s="44">
        <f t="shared" si="11"/>
        <v>83.928571428571431</v>
      </c>
      <c r="AF53" s="4"/>
      <c r="AG53" s="43">
        <f t="shared" si="12"/>
        <v>74.647887323943664</v>
      </c>
      <c r="AH53" s="43">
        <f t="shared" si="13"/>
        <v>75</v>
      </c>
    </row>
    <row r="54" spans="1:34">
      <c r="A54" s="25">
        <v>47</v>
      </c>
      <c r="B54" s="45" t="s">
        <v>76</v>
      </c>
      <c r="C54" s="21">
        <v>16</v>
      </c>
      <c r="D54" s="21">
        <f t="shared" si="0"/>
        <v>100</v>
      </c>
      <c r="E54" s="21">
        <v>14</v>
      </c>
      <c r="F54" s="21">
        <f t="shared" si="1"/>
        <v>100</v>
      </c>
      <c r="G54" s="21">
        <v>14</v>
      </c>
      <c r="H54" s="21">
        <f t="shared" si="2"/>
        <v>100</v>
      </c>
      <c r="I54" s="21">
        <v>12</v>
      </c>
      <c r="J54" s="21">
        <f t="shared" si="3"/>
        <v>100</v>
      </c>
      <c r="K54" s="28">
        <v>8</v>
      </c>
      <c r="L54" s="61">
        <f t="shared" si="4"/>
        <v>100</v>
      </c>
      <c r="M54" s="21">
        <v>7</v>
      </c>
      <c r="N54" s="21">
        <f t="shared" si="5"/>
        <v>100</v>
      </c>
      <c r="O54" s="44">
        <f t="shared" si="6"/>
        <v>100</v>
      </c>
      <c r="P54" s="22"/>
      <c r="Q54" s="21">
        <v>7</v>
      </c>
      <c r="R54" s="21">
        <f t="shared" si="7"/>
        <v>100</v>
      </c>
      <c r="S54" s="21"/>
      <c r="T54" s="21"/>
      <c r="U54" s="21"/>
      <c r="V54" s="21"/>
      <c r="W54" s="21">
        <v>2</v>
      </c>
      <c r="X54" s="21">
        <f t="shared" si="8"/>
        <v>100</v>
      </c>
      <c r="Y54" s="28">
        <v>3</v>
      </c>
      <c r="Z54" s="28">
        <f t="shared" si="9"/>
        <v>100</v>
      </c>
      <c r="AA54" s="21">
        <v>4</v>
      </c>
      <c r="AB54" s="21">
        <f t="shared" si="10"/>
        <v>100</v>
      </c>
      <c r="AC54" s="21"/>
      <c r="AD54" s="21"/>
      <c r="AE54" s="44">
        <f t="shared" si="11"/>
        <v>100</v>
      </c>
      <c r="AF54" s="4"/>
      <c r="AG54" s="43">
        <f t="shared" si="12"/>
        <v>100</v>
      </c>
      <c r="AH54" s="43">
        <f t="shared" si="13"/>
        <v>100</v>
      </c>
    </row>
    <row r="55" spans="1:34">
      <c r="A55" s="25">
        <v>48</v>
      </c>
      <c r="B55" s="45" t="s">
        <v>77</v>
      </c>
      <c r="C55" s="21">
        <v>13</v>
      </c>
      <c r="D55" s="21">
        <f t="shared" si="0"/>
        <v>81.25</v>
      </c>
      <c r="E55" s="21">
        <v>11</v>
      </c>
      <c r="F55" s="21">
        <f t="shared" si="1"/>
        <v>78.571428571428569</v>
      </c>
      <c r="G55" s="21">
        <v>12</v>
      </c>
      <c r="H55" s="21">
        <f t="shared" si="2"/>
        <v>85.714285714285708</v>
      </c>
      <c r="I55" s="21">
        <v>9</v>
      </c>
      <c r="J55" s="21">
        <f t="shared" si="3"/>
        <v>75</v>
      </c>
      <c r="K55" s="28">
        <v>8</v>
      </c>
      <c r="L55" s="61">
        <f t="shared" si="4"/>
        <v>100</v>
      </c>
      <c r="M55" s="21">
        <v>6</v>
      </c>
      <c r="N55" s="21">
        <f t="shared" si="5"/>
        <v>85.714285714285708</v>
      </c>
      <c r="O55" s="44">
        <f t="shared" si="6"/>
        <v>84.375</v>
      </c>
      <c r="P55" s="22"/>
      <c r="Q55" s="21">
        <v>7</v>
      </c>
      <c r="R55" s="21">
        <f t="shared" si="7"/>
        <v>100</v>
      </c>
      <c r="S55" s="21"/>
      <c r="T55" s="21"/>
      <c r="U55" s="21"/>
      <c r="V55" s="21"/>
      <c r="W55" s="21">
        <v>2</v>
      </c>
      <c r="X55" s="21">
        <f t="shared" si="8"/>
        <v>100</v>
      </c>
      <c r="Y55" s="28">
        <v>3</v>
      </c>
      <c r="Z55" s="28">
        <f t="shared" si="9"/>
        <v>100</v>
      </c>
      <c r="AA55" s="21">
        <v>4</v>
      </c>
      <c r="AB55" s="21">
        <f t="shared" si="10"/>
        <v>100</v>
      </c>
      <c r="AC55" s="21"/>
      <c r="AD55" s="21"/>
      <c r="AE55" s="44">
        <f t="shared" si="11"/>
        <v>100</v>
      </c>
      <c r="AF55" s="4"/>
      <c r="AG55" s="43">
        <f t="shared" si="12"/>
        <v>83.098591549295776</v>
      </c>
      <c r="AH55" s="43">
        <f t="shared" si="13"/>
        <v>84</v>
      </c>
    </row>
    <row r="56" spans="1:34">
      <c r="A56" s="25">
        <v>49</v>
      </c>
      <c r="B56" s="45" t="s">
        <v>78</v>
      </c>
      <c r="C56" s="21">
        <v>12</v>
      </c>
      <c r="D56" s="21">
        <f t="shared" si="0"/>
        <v>75</v>
      </c>
      <c r="E56" s="21">
        <v>8</v>
      </c>
      <c r="F56" s="21">
        <f t="shared" si="1"/>
        <v>57.142857142857146</v>
      </c>
      <c r="G56" s="21">
        <v>13</v>
      </c>
      <c r="H56" s="21">
        <f t="shared" si="2"/>
        <v>92.857142857142861</v>
      </c>
      <c r="I56" s="21">
        <v>11</v>
      </c>
      <c r="J56" s="21">
        <f t="shared" si="3"/>
        <v>91.666666666666671</v>
      </c>
      <c r="K56" s="28">
        <v>5</v>
      </c>
      <c r="L56" s="61">
        <f t="shared" si="4"/>
        <v>62.5</v>
      </c>
      <c r="M56" s="21">
        <v>4</v>
      </c>
      <c r="N56" s="21">
        <f t="shared" si="5"/>
        <v>57.142857142857146</v>
      </c>
      <c r="O56" s="44">
        <f t="shared" si="6"/>
        <v>72.718253968253975</v>
      </c>
      <c r="P56" s="22"/>
      <c r="Q56" s="21">
        <v>6</v>
      </c>
      <c r="R56" s="21">
        <f t="shared" si="7"/>
        <v>85.714285714285708</v>
      </c>
      <c r="S56" s="21"/>
      <c r="T56" s="21"/>
      <c r="U56" s="21"/>
      <c r="V56" s="21"/>
      <c r="W56" s="21">
        <v>2</v>
      </c>
      <c r="X56" s="21">
        <f t="shared" si="8"/>
        <v>100</v>
      </c>
      <c r="Y56" s="28">
        <v>2</v>
      </c>
      <c r="Z56" s="28">
        <f t="shared" si="9"/>
        <v>66.666666666666657</v>
      </c>
      <c r="AA56" s="21">
        <v>1</v>
      </c>
      <c r="AB56" s="21">
        <f t="shared" si="10"/>
        <v>25</v>
      </c>
      <c r="AC56" s="21"/>
      <c r="AD56" s="21"/>
      <c r="AE56" s="44">
        <f t="shared" si="11"/>
        <v>69.345238095238102</v>
      </c>
      <c r="AF56" s="4"/>
      <c r="AG56" s="43">
        <f t="shared" si="12"/>
        <v>74.647887323943664</v>
      </c>
      <c r="AH56" s="43">
        <f t="shared" si="13"/>
        <v>75</v>
      </c>
    </row>
    <row r="57" spans="1:34">
      <c r="A57" s="25">
        <v>50</v>
      </c>
      <c r="B57" s="45" t="s">
        <v>79</v>
      </c>
      <c r="C57" s="21">
        <v>5</v>
      </c>
      <c r="D57" s="21">
        <f t="shared" si="0"/>
        <v>31.25</v>
      </c>
      <c r="E57" s="21">
        <v>9</v>
      </c>
      <c r="F57" s="21">
        <f t="shared" si="1"/>
        <v>64.285714285714292</v>
      </c>
      <c r="G57" s="21">
        <v>7</v>
      </c>
      <c r="H57" s="21">
        <f t="shared" si="2"/>
        <v>50</v>
      </c>
      <c r="I57" s="21">
        <v>6</v>
      </c>
      <c r="J57" s="21">
        <f t="shared" si="3"/>
        <v>50</v>
      </c>
      <c r="K57" s="28">
        <v>3</v>
      </c>
      <c r="L57" s="61">
        <f t="shared" si="4"/>
        <v>37.5</v>
      </c>
      <c r="M57" s="21">
        <v>5</v>
      </c>
      <c r="N57" s="21">
        <f t="shared" si="5"/>
        <v>71.428571428571431</v>
      </c>
      <c r="O57" s="44">
        <f t="shared" si="6"/>
        <v>50.74404761904762</v>
      </c>
      <c r="P57" s="22"/>
      <c r="Q57" s="21">
        <v>2</v>
      </c>
      <c r="R57" s="21">
        <f t="shared" si="7"/>
        <v>28.571428571428569</v>
      </c>
      <c r="S57" s="21"/>
      <c r="T57" s="21"/>
      <c r="U57" s="21"/>
      <c r="V57" s="21"/>
      <c r="W57" s="21">
        <v>2</v>
      </c>
      <c r="X57" s="21">
        <f t="shared" si="8"/>
        <v>100</v>
      </c>
      <c r="Y57" s="28">
        <v>1</v>
      </c>
      <c r="Z57" s="28">
        <f t="shared" si="9"/>
        <v>33.333333333333329</v>
      </c>
      <c r="AA57" s="21">
        <v>2</v>
      </c>
      <c r="AB57" s="21">
        <f t="shared" si="10"/>
        <v>50</v>
      </c>
      <c r="AC57" s="21"/>
      <c r="AD57" s="21"/>
      <c r="AE57" s="44">
        <f t="shared" si="11"/>
        <v>52.976190476190467</v>
      </c>
      <c r="AF57" s="4"/>
      <c r="AG57" s="43">
        <f t="shared" si="12"/>
        <v>49.29577464788732</v>
      </c>
      <c r="AH57" s="43">
        <f t="shared" si="13"/>
        <v>50</v>
      </c>
    </row>
    <row r="58" spans="1:34">
      <c r="A58" s="25">
        <v>51</v>
      </c>
      <c r="B58" s="45" t="s">
        <v>80</v>
      </c>
      <c r="C58" s="21">
        <v>14</v>
      </c>
      <c r="D58" s="21">
        <f t="shared" si="0"/>
        <v>87.5</v>
      </c>
      <c r="E58" s="21">
        <v>9</v>
      </c>
      <c r="F58" s="21">
        <f t="shared" si="1"/>
        <v>64.285714285714292</v>
      </c>
      <c r="G58" s="21">
        <v>12</v>
      </c>
      <c r="H58" s="21">
        <f t="shared" si="2"/>
        <v>85.714285714285708</v>
      </c>
      <c r="I58" s="21">
        <v>10</v>
      </c>
      <c r="J58" s="21">
        <f t="shared" si="3"/>
        <v>83.333333333333329</v>
      </c>
      <c r="K58" s="28">
        <v>6</v>
      </c>
      <c r="L58" s="61">
        <f t="shared" si="4"/>
        <v>75</v>
      </c>
      <c r="M58" s="21">
        <v>5</v>
      </c>
      <c r="N58" s="21">
        <f t="shared" si="5"/>
        <v>71.428571428571431</v>
      </c>
      <c r="O58" s="44">
        <f t="shared" si="6"/>
        <v>77.876984126984127</v>
      </c>
      <c r="P58" s="22"/>
      <c r="Q58" s="21">
        <v>7</v>
      </c>
      <c r="R58" s="21">
        <f t="shared" si="7"/>
        <v>100</v>
      </c>
      <c r="S58" s="21"/>
      <c r="T58" s="21"/>
      <c r="U58" s="21"/>
      <c r="V58" s="21"/>
      <c r="W58" s="21">
        <v>2</v>
      </c>
      <c r="X58" s="21">
        <f t="shared" si="8"/>
        <v>100</v>
      </c>
      <c r="Y58" s="28">
        <v>3</v>
      </c>
      <c r="Z58" s="28">
        <f t="shared" si="9"/>
        <v>100</v>
      </c>
      <c r="AA58" s="21">
        <v>3</v>
      </c>
      <c r="AB58" s="21">
        <f t="shared" si="10"/>
        <v>75</v>
      </c>
      <c r="AC58" s="21"/>
      <c r="AD58" s="21"/>
      <c r="AE58" s="44">
        <f t="shared" si="11"/>
        <v>93.75</v>
      </c>
      <c r="AF58" s="4"/>
      <c r="AG58" s="43">
        <f t="shared" si="12"/>
        <v>78.873239436619713</v>
      </c>
      <c r="AH58" s="43">
        <f t="shared" si="13"/>
        <v>79</v>
      </c>
    </row>
    <row r="59" spans="1:34">
      <c r="A59" s="25">
        <v>52</v>
      </c>
      <c r="B59" s="45" t="s">
        <v>81</v>
      </c>
      <c r="C59" s="21">
        <v>12</v>
      </c>
      <c r="D59" s="21">
        <f t="shared" si="0"/>
        <v>75</v>
      </c>
      <c r="E59" s="21">
        <v>12</v>
      </c>
      <c r="F59" s="21">
        <f t="shared" si="1"/>
        <v>85.714285714285708</v>
      </c>
      <c r="G59" s="21">
        <v>13</v>
      </c>
      <c r="H59" s="21">
        <f t="shared" si="2"/>
        <v>92.857142857142861</v>
      </c>
      <c r="I59" s="21">
        <v>9</v>
      </c>
      <c r="J59" s="21">
        <f t="shared" si="3"/>
        <v>75</v>
      </c>
      <c r="K59" s="28">
        <v>6</v>
      </c>
      <c r="L59" s="61">
        <f t="shared" si="4"/>
        <v>75</v>
      </c>
      <c r="M59" s="21">
        <v>5</v>
      </c>
      <c r="N59" s="21">
        <f t="shared" si="5"/>
        <v>71.428571428571431</v>
      </c>
      <c r="O59" s="44">
        <f t="shared" si="6"/>
        <v>79.166666666666671</v>
      </c>
      <c r="P59" s="22"/>
      <c r="Q59" s="21">
        <v>7</v>
      </c>
      <c r="R59" s="21">
        <f t="shared" si="7"/>
        <v>100</v>
      </c>
      <c r="S59" s="21"/>
      <c r="T59" s="21"/>
      <c r="U59" s="21"/>
      <c r="V59" s="21"/>
      <c r="W59" s="21">
        <v>2</v>
      </c>
      <c r="X59" s="21">
        <f t="shared" si="8"/>
        <v>100</v>
      </c>
      <c r="Y59" s="28">
        <v>3</v>
      </c>
      <c r="Z59" s="28">
        <f t="shared" si="9"/>
        <v>100</v>
      </c>
      <c r="AA59" s="21">
        <v>4</v>
      </c>
      <c r="AB59" s="21">
        <f t="shared" si="10"/>
        <v>100</v>
      </c>
      <c r="AC59" s="21"/>
      <c r="AD59" s="21"/>
      <c r="AE59" s="44">
        <f t="shared" si="11"/>
        <v>100</v>
      </c>
      <c r="AF59" s="4"/>
      <c r="AG59" s="43">
        <f t="shared" si="12"/>
        <v>80.281690140845072</v>
      </c>
      <c r="AH59" s="43">
        <f t="shared" si="13"/>
        <v>81</v>
      </c>
    </row>
    <row r="60" spans="1:34">
      <c r="A60" s="25">
        <v>53</v>
      </c>
      <c r="B60" s="45" t="s">
        <v>82</v>
      </c>
      <c r="C60" s="21">
        <v>14</v>
      </c>
      <c r="D60" s="21">
        <f t="shared" si="0"/>
        <v>87.5</v>
      </c>
      <c r="E60" s="21">
        <v>13</v>
      </c>
      <c r="F60" s="21">
        <f t="shared" si="1"/>
        <v>92.857142857142861</v>
      </c>
      <c r="G60" s="21">
        <v>14</v>
      </c>
      <c r="H60" s="21">
        <f t="shared" si="2"/>
        <v>100</v>
      </c>
      <c r="I60" s="21">
        <v>10</v>
      </c>
      <c r="J60" s="21">
        <f t="shared" si="3"/>
        <v>83.333333333333329</v>
      </c>
      <c r="K60" s="28">
        <v>7</v>
      </c>
      <c r="L60" s="61">
        <f t="shared" si="4"/>
        <v>87.5</v>
      </c>
      <c r="M60" s="21">
        <v>6</v>
      </c>
      <c r="N60" s="21">
        <f t="shared" si="5"/>
        <v>85.714285714285708</v>
      </c>
      <c r="O60" s="44">
        <f t="shared" si="6"/>
        <v>89.484126984126988</v>
      </c>
      <c r="P60" s="22"/>
      <c r="Q60" s="21">
        <v>7</v>
      </c>
      <c r="R60" s="21">
        <f t="shared" si="7"/>
        <v>100</v>
      </c>
      <c r="S60" s="21"/>
      <c r="T60" s="21"/>
      <c r="U60" s="21"/>
      <c r="V60" s="21"/>
      <c r="W60" s="21">
        <v>2</v>
      </c>
      <c r="X60" s="21">
        <f t="shared" si="8"/>
        <v>100</v>
      </c>
      <c r="Y60" s="28">
        <v>3</v>
      </c>
      <c r="Z60" s="28">
        <f t="shared" si="9"/>
        <v>100</v>
      </c>
      <c r="AA60" s="21">
        <v>4</v>
      </c>
      <c r="AB60" s="21">
        <f t="shared" si="10"/>
        <v>100</v>
      </c>
      <c r="AC60" s="21"/>
      <c r="AD60" s="21"/>
      <c r="AE60" s="44">
        <f t="shared" si="11"/>
        <v>100</v>
      </c>
      <c r="AF60" s="4"/>
      <c r="AG60" s="43">
        <f t="shared" si="12"/>
        <v>90.140845070422529</v>
      </c>
      <c r="AH60" s="43">
        <f t="shared" si="13"/>
        <v>91</v>
      </c>
    </row>
    <row r="61" spans="1:34">
      <c r="A61" s="25" t="s">
        <v>20</v>
      </c>
      <c r="B61" s="45" t="s">
        <v>83</v>
      </c>
      <c r="C61" s="21">
        <v>9</v>
      </c>
      <c r="D61" s="21">
        <f t="shared" si="0"/>
        <v>56.25</v>
      </c>
      <c r="E61" s="21">
        <v>8</v>
      </c>
      <c r="F61" s="21">
        <f t="shared" si="1"/>
        <v>57.142857142857146</v>
      </c>
      <c r="G61" s="21">
        <v>7</v>
      </c>
      <c r="H61" s="21">
        <f t="shared" si="2"/>
        <v>50</v>
      </c>
      <c r="I61" s="21">
        <v>7</v>
      </c>
      <c r="J61" s="21">
        <f t="shared" si="3"/>
        <v>58.333333333333336</v>
      </c>
      <c r="K61" s="28">
        <v>5</v>
      </c>
      <c r="L61" s="61">
        <f t="shared" si="4"/>
        <v>62.5</v>
      </c>
      <c r="M61" s="21">
        <v>4</v>
      </c>
      <c r="N61" s="21">
        <f t="shared" si="5"/>
        <v>57.142857142857146</v>
      </c>
      <c r="O61" s="44">
        <f t="shared" si="6"/>
        <v>56.894841269841272</v>
      </c>
      <c r="P61" s="22"/>
      <c r="Q61" s="21">
        <v>6</v>
      </c>
      <c r="R61" s="21">
        <f t="shared" si="7"/>
        <v>85.714285714285708</v>
      </c>
      <c r="S61" s="21"/>
      <c r="T61" s="21"/>
      <c r="U61" s="21"/>
      <c r="V61" s="21"/>
      <c r="W61" s="21">
        <v>2</v>
      </c>
      <c r="X61" s="21">
        <f t="shared" si="8"/>
        <v>100</v>
      </c>
      <c r="Y61" s="28">
        <v>3</v>
      </c>
      <c r="Z61" s="28">
        <f t="shared" si="9"/>
        <v>100</v>
      </c>
      <c r="AA61" s="21">
        <v>3</v>
      </c>
      <c r="AB61" s="21">
        <f t="shared" si="10"/>
        <v>75</v>
      </c>
      <c r="AC61" s="21"/>
      <c r="AD61" s="21"/>
      <c r="AE61" s="44">
        <f t="shared" si="11"/>
        <v>90.178571428571431</v>
      </c>
      <c r="AF61" s="4"/>
      <c r="AG61" s="43">
        <f t="shared" si="12"/>
        <v>56.338028169014088</v>
      </c>
      <c r="AH61" s="43">
        <f t="shared" si="13"/>
        <v>57</v>
      </c>
    </row>
    <row r="62" spans="1:34">
      <c r="A62" s="25">
        <v>55</v>
      </c>
      <c r="B62" s="45" t="s">
        <v>84</v>
      </c>
      <c r="C62" s="21">
        <v>10</v>
      </c>
      <c r="D62" s="21">
        <f t="shared" si="0"/>
        <v>62.5</v>
      </c>
      <c r="E62" s="21">
        <v>8</v>
      </c>
      <c r="F62" s="21">
        <f t="shared" si="1"/>
        <v>57.142857142857146</v>
      </c>
      <c r="G62" s="21">
        <v>9</v>
      </c>
      <c r="H62" s="21">
        <f t="shared" si="2"/>
        <v>64.285714285714292</v>
      </c>
      <c r="I62" s="21">
        <v>9</v>
      </c>
      <c r="J62" s="21">
        <f t="shared" si="3"/>
        <v>75</v>
      </c>
      <c r="K62" s="28">
        <v>5</v>
      </c>
      <c r="L62" s="61">
        <f t="shared" si="4"/>
        <v>62.5</v>
      </c>
      <c r="M62" s="21">
        <v>5</v>
      </c>
      <c r="N62" s="21">
        <f t="shared" si="5"/>
        <v>71.428571428571431</v>
      </c>
      <c r="O62" s="44">
        <f t="shared" si="6"/>
        <v>65.476190476190482</v>
      </c>
      <c r="P62" s="22"/>
      <c r="Q62" s="21">
        <v>6</v>
      </c>
      <c r="R62" s="21">
        <f t="shared" si="7"/>
        <v>85.714285714285708</v>
      </c>
      <c r="S62" s="21"/>
      <c r="T62" s="21"/>
      <c r="U62" s="21"/>
      <c r="V62" s="21"/>
      <c r="W62" s="21">
        <v>2</v>
      </c>
      <c r="X62" s="21">
        <f t="shared" si="8"/>
        <v>100</v>
      </c>
      <c r="Y62" s="28">
        <v>3</v>
      </c>
      <c r="Z62" s="28">
        <f t="shared" si="9"/>
        <v>100</v>
      </c>
      <c r="AA62" s="21">
        <v>4</v>
      </c>
      <c r="AB62" s="21">
        <f t="shared" si="10"/>
        <v>100</v>
      </c>
      <c r="AC62" s="21"/>
      <c r="AD62" s="21"/>
      <c r="AE62" s="44">
        <f t="shared" si="11"/>
        <v>96.428571428571431</v>
      </c>
      <c r="AF62" s="4"/>
      <c r="AG62" s="43">
        <f t="shared" si="12"/>
        <v>64.788732394366193</v>
      </c>
      <c r="AH62" s="43">
        <f t="shared" si="13"/>
        <v>65</v>
      </c>
    </row>
    <row r="63" spans="1:34">
      <c r="A63" s="27">
        <v>56</v>
      </c>
      <c r="B63" s="45" t="s">
        <v>85</v>
      </c>
      <c r="C63" s="21">
        <v>10</v>
      </c>
      <c r="D63" s="21">
        <f t="shared" si="0"/>
        <v>62.5</v>
      </c>
      <c r="E63" s="21">
        <v>7</v>
      </c>
      <c r="F63" s="21">
        <f t="shared" si="1"/>
        <v>50</v>
      </c>
      <c r="G63" s="21">
        <v>11</v>
      </c>
      <c r="H63" s="21">
        <f t="shared" si="2"/>
        <v>78.571428571428569</v>
      </c>
      <c r="I63" s="21">
        <v>6</v>
      </c>
      <c r="J63" s="21">
        <f t="shared" si="3"/>
        <v>50</v>
      </c>
      <c r="K63" s="28">
        <v>3</v>
      </c>
      <c r="L63" s="61">
        <f t="shared" si="4"/>
        <v>37.5</v>
      </c>
      <c r="M63" s="21">
        <v>3</v>
      </c>
      <c r="N63" s="21">
        <f t="shared" si="5"/>
        <v>42.857142857142854</v>
      </c>
      <c r="O63" s="44">
        <f t="shared" si="6"/>
        <v>53.571428571428562</v>
      </c>
      <c r="P63" s="22"/>
      <c r="Q63" s="21">
        <v>6</v>
      </c>
      <c r="R63" s="21">
        <f t="shared" si="7"/>
        <v>85.714285714285708</v>
      </c>
      <c r="S63" s="21"/>
      <c r="T63" s="21"/>
      <c r="U63" s="21"/>
      <c r="V63" s="21"/>
      <c r="W63" s="21">
        <v>2</v>
      </c>
      <c r="X63" s="21">
        <f t="shared" si="8"/>
        <v>100</v>
      </c>
      <c r="Y63" s="28">
        <v>2</v>
      </c>
      <c r="Z63" s="28">
        <f t="shared" si="9"/>
        <v>66.666666666666657</v>
      </c>
      <c r="AA63" s="21">
        <v>3</v>
      </c>
      <c r="AB63" s="21">
        <f t="shared" si="10"/>
        <v>75</v>
      </c>
      <c r="AC63" s="21"/>
      <c r="AD63" s="21"/>
      <c r="AE63" s="44">
        <f t="shared" si="11"/>
        <v>81.845238095238102</v>
      </c>
      <c r="AF63" s="4"/>
      <c r="AG63" s="43">
        <f t="shared" si="12"/>
        <v>56.338028169014088</v>
      </c>
      <c r="AH63" s="43">
        <f t="shared" si="13"/>
        <v>57</v>
      </c>
    </row>
    <row r="64" spans="1:34">
      <c r="A64" s="25">
        <v>57</v>
      </c>
      <c r="B64" s="45" t="s">
        <v>86</v>
      </c>
      <c r="C64" s="21">
        <v>10</v>
      </c>
      <c r="D64" s="21">
        <f t="shared" si="0"/>
        <v>62.5</v>
      </c>
      <c r="E64" s="21">
        <v>7</v>
      </c>
      <c r="F64" s="21">
        <f t="shared" si="1"/>
        <v>50</v>
      </c>
      <c r="G64" s="21">
        <v>7</v>
      </c>
      <c r="H64" s="21">
        <f t="shared" si="2"/>
        <v>50</v>
      </c>
      <c r="I64" s="21">
        <v>10</v>
      </c>
      <c r="J64" s="21">
        <f t="shared" si="3"/>
        <v>83.333333333333329</v>
      </c>
      <c r="K64" s="28">
        <v>3</v>
      </c>
      <c r="L64" s="61">
        <f t="shared" si="4"/>
        <v>37.5</v>
      </c>
      <c r="M64" s="21">
        <v>3</v>
      </c>
      <c r="N64" s="21">
        <f t="shared" si="5"/>
        <v>42.857142857142854</v>
      </c>
      <c r="O64" s="44">
        <f t="shared" si="6"/>
        <v>54.36507936507936</v>
      </c>
      <c r="P64" s="22"/>
      <c r="Q64" s="21">
        <v>5</v>
      </c>
      <c r="R64" s="21">
        <f t="shared" si="7"/>
        <v>71.428571428571431</v>
      </c>
      <c r="S64" s="21"/>
      <c r="T64" s="21"/>
      <c r="U64" s="21"/>
      <c r="V64" s="21"/>
      <c r="W64" s="21">
        <v>2</v>
      </c>
      <c r="X64" s="21">
        <f t="shared" si="8"/>
        <v>100</v>
      </c>
      <c r="Y64" s="28">
        <v>3</v>
      </c>
      <c r="Z64" s="28">
        <f t="shared" si="9"/>
        <v>100</v>
      </c>
      <c r="AA64" s="21">
        <v>2</v>
      </c>
      <c r="AB64" s="21">
        <f t="shared" si="10"/>
        <v>50</v>
      </c>
      <c r="AC64" s="21"/>
      <c r="AD64" s="21"/>
      <c r="AE64" s="44">
        <f t="shared" si="11"/>
        <v>80.357142857142861</v>
      </c>
      <c r="AF64" s="4"/>
      <c r="AG64" s="43">
        <f t="shared" si="12"/>
        <v>56.338028169014088</v>
      </c>
      <c r="AH64" s="43">
        <f t="shared" si="13"/>
        <v>57</v>
      </c>
    </row>
    <row r="65" spans="1:34">
      <c r="A65" s="25">
        <v>58</v>
      </c>
      <c r="B65" s="45" t="s">
        <v>87</v>
      </c>
      <c r="C65" s="21">
        <v>12</v>
      </c>
      <c r="D65" s="21">
        <f t="shared" si="0"/>
        <v>75</v>
      </c>
      <c r="E65" s="21">
        <v>10</v>
      </c>
      <c r="F65" s="21">
        <f t="shared" si="1"/>
        <v>71.428571428571431</v>
      </c>
      <c r="G65" s="21">
        <v>11</v>
      </c>
      <c r="H65" s="21">
        <f t="shared" si="2"/>
        <v>78.571428571428569</v>
      </c>
      <c r="I65" s="21">
        <v>9</v>
      </c>
      <c r="J65" s="21">
        <f t="shared" si="3"/>
        <v>75</v>
      </c>
      <c r="K65" s="28">
        <v>7</v>
      </c>
      <c r="L65" s="61">
        <f t="shared" si="4"/>
        <v>87.5</v>
      </c>
      <c r="M65" s="21">
        <v>6</v>
      </c>
      <c r="N65" s="21">
        <f t="shared" si="5"/>
        <v>85.714285714285708</v>
      </c>
      <c r="O65" s="44">
        <f t="shared" si="6"/>
        <v>78.86904761904762</v>
      </c>
      <c r="P65" s="22"/>
      <c r="Q65" s="21">
        <v>6</v>
      </c>
      <c r="R65" s="21">
        <f t="shared" si="7"/>
        <v>85.714285714285708</v>
      </c>
      <c r="S65" s="21"/>
      <c r="T65" s="21"/>
      <c r="U65" s="21"/>
      <c r="V65" s="21"/>
      <c r="W65" s="21">
        <v>2</v>
      </c>
      <c r="X65" s="21">
        <f t="shared" si="8"/>
        <v>100</v>
      </c>
      <c r="Y65" s="28">
        <v>2</v>
      </c>
      <c r="Z65" s="28">
        <f t="shared" si="9"/>
        <v>66.666666666666657</v>
      </c>
      <c r="AA65" s="21">
        <v>4</v>
      </c>
      <c r="AB65" s="21">
        <f t="shared" si="10"/>
        <v>100</v>
      </c>
      <c r="AC65" s="21"/>
      <c r="AD65" s="21"/>
      <c r="AE65" s="44">
        <f t="shared" si="11"/>
        <v>88.095238095238102</v>
      </c>
      <c r="AF65" s="4"/>
      <c r="AG65" s="43">
        <f t="shared" si="12"/>
        <v>77.464788732394368</v>
      </c>
      <c r="AH65" s="43">
        <f t="shared" si="13"/>
        <v>78</v>
      </c>
    </row>
    <row r="66" spans="1:34">
      <c r="A66" s="25">
        <v>59</v>
      </c>
      <c r="B66" s="45" t="s">
        <v>88</v>
      </c>
      <c r="C66" s="21">
        <v>10</v>
      </c>
      <c r="D66" s="21">
        <f t="shared" si="0"/>
        <v>62.5</v>
      </c>
      <c r="E66" s="21">
        <v>10</v>
      </c>
      <c r="F66" s="21">
        <f t="shared" si="1"/>
        <v>71.428571428571431</v>
      </c>
      <c r="G66" s="21">
        <v>8</v>
      </c>
      <c r="H66" s="21">
        <f t="shared" si="2"/>
        <v>57.142857142857146</v>
      </c>
      <c r="I66" s="21">
        <v>11</v>
      </c>
      <c r="J66" s="21">
        <f t="shared" si="3"/>
        <v>91.666666666666671</v>
      </c>
      <c r="K66" s="28">
        <v>8</v>
      </c>
      <c r="L66" s="61">
        <f t="shared" si="4"/>
        <v>100</v>
      </c>
      <c r="M66" s="21">
        <v>5</v>
      </c>
      <c r="N66" s="21">
        <f t="shared" si="5"/>
        <v>71.428571428571431</v>
      </c>
      <c r="O66" s="44">
        <f t="shared" si="6"/>
        <v>75.694444444444443</v>
      </c>
      <c r="P66" s="22"/>
      <c r="Q66" s="21">
        <v>7</v>
      </c>
      <c r="R66" s="21">
        <f t="shared" si="7"/>
        <v>100</v>
      </c>
      <c r="S66" s="21"/>
      <c r="T66" s="21"/>
      <c r="U66" s="21"/>
      <c r="V66" s="21"/>
      <c r="W66" s="21">
        <v>2</v>
      </c>
      <c r="X66" s="21">
        <f t="shared" si="8"/>
        <v>100</v>
      </c>
      <c r="Y66" s="28">
        <v>3</v>
      </c>
      <c r="Z66" s="28">
        <f t="shared" si="9"/>
        <v>100</v>
      </c>
      <c r="AA66" s="21">
        <v>3</v>
      </c>
      <c r="AB66" s="21">
        <f t="shared" si="10"/>
        <v>75</v>
      </c>
      <c r="AC66" s="21"/>
      <c r="AD66" s="21"/>
      <c r="AE66" s="44">
        <f t="shared" si="11"/>
        <v>93.75</v>
      </c>
      <c r="AF66" s="4"/>
      <c r="AG66" s="43">
        <f t="shared" si="12"/>
        <v>73.239436619718305</v>
      </c>
      <c r="AH66" s="43">
        <f t="shared" si="13"/>
        <v>74</v>
      </c>
    </row>
    <row r="67" spans="1:34">
      <c r="A67" s="25">
        <v>60</v>
      </c>
      <c r="B67" s="45" t="s">
        <v>89</v>
      </c>
      <c r="C67" s="21">
        <v>15</v>
      </c>
      <c r="D67" s="21">
        <f t="shared" si="0"/>
        <v>93.75</v>
      </c>
      <c r="E67" s="21">
        <v>10</v>
      </c>
      <c r="F67" s="21">
        <f t="shared" si="1"/>
        <v>71.428571428571431</v>
      </c>
      <c r="G67" s="21">
        <v>10</v>
      </c>
      <c r="H67" s="21">
        <f t="shared" si="2"/>
        <v>71.428571428571431</v>
      </c>
      <c r="I67" s="21">
        <v>9</v>
      </c>
      <c r="J67" s="21">
        <f t="shared" si="3"/>
        <v>75</v>
      </c>
      <c r="K67" s="28">
        <v>8</v>
      </c>
      <c r="L67" s="61">
        <f t="shared" si="4"/>
        <v>100</v>
      </c>
      <c r="M67" s="21">
        <v>5</v>
      </c>
      <c r="N67" s="21">
        <f t="shared" si="5"/>
        <v>71.428571428571431</v>
      </c>
      <c r="O67" s="44">
        <f t="shared" si="6"/>
        <v>80.505952380952394</v>
      </c>
      <c r="P67" s="22"/>
      <c r="Q67" s="21">
        <v>7</v>
      </c>
      <c r="R67" s="21">
        <f t="shared" si="7"/>
        <v>100</v>
      </c>
      <c r="S67" s="21"/>
      <c r="T67" s="21"/>
      <c r="U67" s="21"/>
      <c r="V67" s="21"/>
      <c r="W67" s="21">
        <v>2</v>
      </c>
      <c r="X67" s="21">
        <f t="shared" si="8"/>
        <v>100</v>
      </c>
      <c r="Y67" s="28">
        <v>3</v>
      </c>
      <c r="Z67" s="28">
        <f t="shared" si="9"/>
        <v>100</v>
      </c>
      <c r="AA67" s="21">
        <v>4</v>
      </c>
      <c r="AB67" s="21">
        <f t="shared" si="10"/>
        <v>100</v>
      </c>
      <c r="AC67" s="21"/>
      <c r="AD67" s="21"/>
      <c r="AE67" s="44">
        <f t="shared" si="11"/>
        <v>100</v>
      </c>
      <c r="AF67" s="4"/>
      <c r="AG67" s="43">
        <f t="shared" si="12"/>
        <v>80.281690140845072</v>
      </c>
      <c r="AH67" s="43">
        <f t="shared" si="13"/>
        <v>81</v>
      </c>
    </row>
    <row r="68" spans="1:34">
      <c r="A68" s="25">
        <v>61</v>
      </c>
      <c r="B68" s="47" t="s">
        <v>90</v>
      </c>
      <c r="C68" s="21">
        <v>11</v>
      </c>
      <c r="D68" s="21">
        <f t="shared" si="0"/>
        <v>68.75</v>
      </c>
      <c r="E68" s="21">
        <v>11</v>
      </c>
      <c r="F68" s="21">
        <f t="shared" si="1"/>
        <v>78.571428571428569</v>
      </c>
      <c r="G68" s="21">
        <v>5</v>
      </c>
      <c r="H68" s="21">
        <f t="shared" si="2"/>
        <v>35.714285714285715</v>
      </c>
      <c r="I68" s="21">
        <v>9</v>
      </c>
      <c r="J68" s="21">
        <f t="shared" si="3"/>
        <v>75</v>
      </c>
      <c r="K68" s="28">
        <v>4</v>
      </c>
      <c r="L68" s="61">
        <f t="shared" si="4"/>
        <v>50</v>
      </c>
      <c r="M68" s="21">
        <v>4</v>
      </c>
      <c r="N68" s="21">
        <f t="shared" si="5"/>
        <v>57.142857142857146</v>
      </c>
      <c r="O68" s="44"/>
      <c r="P68" s="22"/>
      <c r="Q68" s="21"/>
      <c r="R68" s="21"/>
      <c r="S68" s="21"/>
      <c r="T68" s="21"/>
      <c r="U68" s="21"/>
      <c r="V68" s="21"/>
      <c r="W68" s="21">
        <v>2</v>
      </c>
      <c r="X68" s="21">
        <f t="shared" si="8"/>
        <v>100</v>
      </c>
      <c r="Y68" s="28">
        <v>0</v>
      </c>
      <c r="Z68" s="28">
        <f t="shared" si="9"/>
        <v>0</v>
      </c>
      <c r="AA68" s="21">
        <v>1</v>
      </c>
      <c r="AB68" s="21">
        <f t="shared" si="10"/>
        <v>25</v>
      </c>
      <c r="AC68" s="21"/>
      <c r="AD68" s="21"/>
      <c r="AE68" s="44">
        <f t="shared" si="11"/>
        <v>31.25</v>
      </c>
      <c r="AF68" s="4"/>
      <c r="AG68" s="43">
        <f t="shared" si="12"/>
        <v>61.971830985915496</v>
      </c>
      <c r="AH68" s="43">
        <f t="shared" si="13"/>
        <v>62</v>
      </c>
    </row>
    <row r="69" spans="1:34">
      <c r="A69" s="25">
        <v>62</v>
      </c>
      <c r="B69" s="48" t="s">
        <v>91</v>
      </c>
      <c r="C69" s="21">
        <v>5</v>
      </c>
      <c r="D69" s="21">
        <f t="shared" si="0"/>
        <v>31.25</v>
      </c>
      <c r="E69" s="21">
        <v>6</v>
      </c>
      <c r="F69" s="21">
        <f t="shared" si="1"/>
        <v>42.857142857142854</v>
      </c>
      <c r="G69" s="21">
        <v>4</v>
      </c>
      <c r="H69" s="21">
        <f t="shared" si="2"/>
        <v>28.571428571428573</v>
      </c>
      <c r="I69" s="21">
        <v>6</v>
      </c>
      <c r="J69" s="21">
        <f t="shared" si="3"/>
        <v>50</v>
      </c>
      <c r="K69" s="28">
        <v>2</v>
      </c>
      <c r="L69" s="61">
        <f t="shared" si="4"/>
        <v>25</v>
      </c>
      <c r="M69" s="21">
        <v>5</v>
      </c>
      <c r="N69" s="21">
        <f t="shared" si="5"/>
        <v>71.428571428571431</v>
      </c>
      <c r="O69" s="44"/>
      <c r="P69" s="22"/>
      <c r="Q69" s="21"/>
      <c r="R69" s="21"/>
      <c r="S69" s="21"/>
      <c r="T69" s="21"/>
      <c r="U69" s="21"/>
      <c r="V69" s="21"/>
      <c r="W69" s="21">
        <v>2</v>
      </c>
      <c r="X69" s="21">
        <f t="shared" si="8"/>
        <v>100</v>
      </c>
      <c r="Y69" s="28">
        <v>2</v>
      </c>
      <c r="Z69" s="28">
        <f t="shared" si="9"/>
        <v>66.666666666666657</v>
      </c>
      <c r="AA69" s="21">
        <v>3</v>
      </c>
      <c r="AB69" s="21">
        <f t="shared" si="10"/>
        <v>75</v>
      </c>
      <c r="AC69" s="21"/>
      <c r="AD69" s="21"/>
      <c r="AE69" s="44">
        <f t="shared" si="11"/>
        <v>60.416666666666664</v>
      </c>
      <c r="AF69" s="4"/>
      <c r="AG69" s="43">
        <f t="shared" si="12"/>
        <v>39.436619718309856</v>
      </c>
      <c r="AH69" s="43">
        <f t="shared" si="13"/>
        <v>40</v>
      </c>
    </row>
    <row r="70" spans="1:34">
      <c r="A70" s="25">
        <v>63</v>
      </c>
      <c r="B70" s="48" t="s">
        <v>111</v>
      </c>
      <c r="C70" s="21">
        <v>3</v>
      </c>
      <c r="D70" s="21">
        <f t="shared" si="0"/>
        <v>18.75</v>
      </c>
      <c r="E70" s="21">
        <v>2</v>
      </c>
      <c r="F70" s="21">
        <f t="shared" si="1"/>
        <v>14.285714285714286</v>
      </c>
      <c r="G70" s="21">
        <v>3</v>
      </c>
      <c r="H70" s="21">
        <f t="shared" si="2"/>
        <v>21.428571428571427</v>
      </c>
      <c r="I70" s="21">
        <v>4</v>
      </c>
      <c r="J70" s="21">
        <f t="shared" si="3"/>
        <v>33.333333333333336</v>
      </c>
      <c r="K70" s="28"/>
      <c r="L70" s="60"/>
      <c r="M70" s="21">
        <v>2</v>
      </c>
      <c r="N70" s="21">
        <f t="shared" si="5"/>
        <v>28.571428571428573</v>
      </c>
      <c r="O70" s="44"/>
      <c r="P70" s="22"/>
      <c r="Q70" s="21"/>
      <c r="R70" s="21"/>
      <c r="S70" s="21"/>
      <c r="T70" s="21"/>
      <c r="U70" s="21"/>
      <c r="V70" s="21"/>
      <c r="W70" s="21">
        <v>2</v>
      </c>
      <c r="X70" s="21">
        <f t="shared" si="8"/>
        <v>100</v>
      </c>
      <c r="Y70" s="28"/>
      <c r="Z70" s="21"/>
      <c r="AA70" s="21">
        <v>1</v>
      </c>
      <c r="AB70" s="21">
        <f t="shared" si="10"/>
        <v>25</v>
      </c>
      <c r="AC70" s="21"/>
      <c r="AD70" s="21"/>
      <c r="AE70" s="44">
        <f t="shared" si="11"/>
        <v>31.25</v>
      </c>
      <c r="AF70" s="4"/>
      <c r="AG70" s="43">
        <f t="shared" si="12"/>
        <v>19.718309859154928</v>
      </c>
      <c r="AH70" s="43">
        <f t="shared" si="13"/>
        <v>20</v>
      </c>
    </row>
    <row r="71" spans="1:34">
      <c r="A71" s="28">
        <v>64</v>
      </c>
      <c r="B71" s="4"/>
      <c r="C71" s="21"/>
      <c r="D71" s="21"/>
      <c r="E71" s="21"/>
      <c r="F71" s="21"/>
      <c r="G71" s="21"/>
      <c r="H71" s="21"/>
      <c r="I71" s="21"/>
      <c r="J71" s="21"/>
      <c r="K71" s="28"/>
      <c r="L71" s="60"/>
      <c r="M71" s="21"/>
      <c r="N71" s="21"/>
      <c r="O71" s="44"/>
      <c r="P71" s="22"/>
      <c r="Q71" s="21"/>
      <c r="R71" s="21"/>
      <c r="S71" s="21"/>
      <c r="T71" s="21"/>
      <c r="U71" s="21"/>
      <c r="V71" s="21"/>
      <c r="W71" s="21"/>
      <c r="X71" s="21"/>
      <c r="Y71" s="28"/>
      <c r="Z71" s="21"/>
      <c r="AA71" s="21"/>
      <c r="AB71" s="21"/>
      <c r="AC71" s="21"/>
      <c r="AD71" s="21"/>
      <c r="AE71" s="44"/>
      <c r="AF71" s="4"/>
    </row>
    <row r="72" spans="1:34">
      <c r="A72" s="28">
        <v>65</v>
      </c>
      <c r="B72" s="4"/>
      <c r="C72" s="21"/>
      <c r="D72" s="21"/>
      <c r="E72" s="21"/>
      <c r="F72" s="21"/>
      <c r="G72" s="21"/>
      <c r="H72" s="21"/>
      <c r="I72" s="21"/>
      <c r="J72" s="21"/>
      <c r="K72" s="28"/>
      <c r="L72" s="60"/>
      <c r="M72" s="21"/>
      <c r="N72" s="21"/>
      <c r="O72" s="44"/>
      <c r="P72" s="22"/>
      <c r="Q72" s="21"/>
      <c r="R72" s="21"/>
      <c r="S72" s="21"/>
      <c r="T72" s="21"/>
      <c r="U72" s="21"/>
      <c r="V72" s="21"/>
      <c r="W72" s="21"/>
      <c r="X72" s="21"/>
      <c r="Y72" s="28"/>
      <c r="Z72" s="21"/>
      <c r="AA72" s="21"/>
      <c r="AB72" s="21"/>
      <c r="AC72" s="21"/>
      <c r="AD72" s="21"/>
      <c r="AE72" s="44"/>
      <c r="AF72" s="4"/>
    </row>
    <row r="73" spans="1:34">
      <c r="A73" s="29">
        <v>66</v>
      </c>
      <c r="B73" s="24"/>
      <c r="C73" s="21"/>
      <c r="D73" s="21"/>
      <c r="E73" s="21"/>
      <c r="F73" s="21"/>
      <c r="G73" s="21"/>
      <c r="H73" s="21"/>
      <c r="I73" s="21"/>
      <c r="J73" s="21"/>
      <c r="K73" s="28"/>
      <c r="L73" s="60"/>
      <c r="M73" s="21"/>
      <c r="N73" s="21"/>
      <c r="O73" s="22"/>
      <c r="P73" s="22"/>
      <c r="Q73" s="21"/>
      <c r="R73" s="21"/>
      <c r="S73" s="21"/>
      <c r="T73" s="21"/>
      <c r="U73" s="21"/>
      <c r="V73" s="21"/>
      <c r="W73" s="21"/>
      <c r="X73" s="21"/>
      <c r="Y73" s="28"/>
      <c r="Z73" s="21"/>
      <c r="AA73" s="21"/>
      <c r="AB73" s="21"/>
      <c r="AC73" s="21"/>
      <c r="AD73" s="21"/>
      <c r="AE73" s="22"/>
      <c r="AF73" s="4"/>
    </row>
    <row r="74" spans="1:34">
      <c r="A74" s="28">
        <v>67</v>
      </c>
      <c r="B74" s="24"/>
      <c r="C74" s="21"/>
      <c r="D74" s="21"/>
      <c r="E74" s="21"/>
      <c r="F74" s="21"/>
      <c r="G74" s="21"/>
      <c r="H74" s="21"/>
      <c r="I74" s="21"/>
      <c r="J74" s="21"/>
      <c r="K74" s="28"/>
      <c r="L74" s="60"/>
      <c r="M74" s="21"/>
      <c r="N74" s="21"/>
      <c r="O74" s="22"/>
      <c r="P74" s="22"/>
      <c r="Q74" s="21"/>
      <c r="R74" s="21"/>
      <c r="S74" s="21"/>
      <c r="T74" s="21"/>
      <c r="U74" s="21"/>
      <c r="V74" s="21"/>
      <c r="W74" s="21"/>
      <c r="X74" s="21"/>
      <c r="Y74" s="28"/>
      <c r="Z74" s="21"/>
      <c r="AA74" s="21"/>
      <c r="AB74" s="21"/>
      <c r="AC74" s="21"/>
      <c r="AD74" s="21"/>
      <c r="AE74" s="22"/>
      <c r="AF74" s="4"/>
    </row>
    <row r="75" spans="1:34">
      <c r="A75" s="28" t="s">
        <v>21</v>
      </c>
      <c r="B75" s="24"/>
      <c r="C75" s="21"/>
      <c r="D75" s="21"/>
      <c r="E75" s="21"/>
      <c r="F75" s="21"/>
      <c r="G75" s="21"/>
      <c r="H75" s="21"/>
      <c r="I75" s="21"/>
      <c r="J75" s="21"/>
      <c r="K75" s="28"/>
      <c r="L75" s="60"/>
      <c r="M75" s="21"/>
      <c r="N75" s="21"/>
      <c r="O75" s="22"/>
      <c r="P75" s="22"/>
      <c r="Q75" s="21"/>
      <c r="R75" s="21"/>
      <c r="S75" s="21"/>
      <c r="T75" s="21"/>
      <c r="U75" s="21"/>
      <c r="V75" s="21"/>
      <c r="W75" s="21"/>
      <c r="X75" s="21"/>
      <c r="Y75" s="28"/>
      <c r="Z75" s="21"/>
      <c r="AA75" s="21"/>
      <c r="AB75" s="21"/>
      <c r="AC75" s="21"/>
      <c r="AD75" s="21"/>
      <c r="AE75" s="22"/>
      <c r="AF75" s="4"/>
    </row>
    <row r="76" spans="1:34">
      <c r="A76" s="28">
        <v>69</v>
      </c>
      <c r="B76" s="24"/>
      <c r="C76" s="21"/>
      <c r="D76" s="21"/>
      <c r="E76" s="21"/>
      <c r="F76" s="21"/>
      <c r="G76" s="21"/>
      <c r="H76" s="21"/>
      <c r="I76" s="21"/>
      <c r="J76" s="21"/>
      <c r="K76" s="28"/>
      <c r="L76" s="60"/>
      <c r="M76" s="21"/>
      <c r="N76" s="21"/>
      <c r="O76" s="22"/>
      <c r="P76" s="22"/>
      <c r="Q76" s="21"/>
      <c r="R76" s="21"/>
      <c r="S76" s="21"/>
      <c r="T76" s="21"/>
      <c r="U76" s="21"/>
      <c r="V76" s="21"/>
      <c r="W76" s="21"/>
      <c r="X76" s="21"/>
      <c r="Y76" s="28"/>
      <c r="Z76" s="21"/>
      <c r="AA76" s="21"/>
      <c r="AB76" s="21"/>
      <c r="AC76" s="21"/>
      <c r="AD76" s="21"/>
      <c r="AE76" s="22"/>
      <c r="AF76" s="4"/>
    </row>
    <row r="77" spans="1:34">
      <c r="A77" s="28" t="s">
        <v>22</v>
      </c>
      <c r="B77" s="24"/>
      <c r="C77" s="21"/>
      <c r="D77" s="21"/>
      <c r="E77" s="21"/>
      <c r="F77" s="21"/>
      <c r="G77" s="21"/>
      <c r="H77" s="21"/>
      <c r="I77" s="21"/>
      <c r="J77" s="21"/>
      <c r="K77" s="28"/>
      <c r="L77" s="60"/>
      <c r="M77" s="21"/>
      <c r="N77" s="21"/>
      <c r="O77" s="22"/>
      <c r="P77" s="22"/>
      <c r="Q77" s="21"/>
      <c r="R77" s="21"/>
      <c r="S77" s="21"/>
      <c r="T77" s="21"/>
      <c r="U77" s="21"/>
      <c r="V77" s="21"/>
      <c r="W77" s="21"/>
      <c r="X77" s="21"/>
      <c r="Y77" s="28"/>
      <c r="Z77" s="21"/>
      <c r="AA77" s="21"/>
      <c r="AB77" s="21"/>
      <c r="AC77" s="21"/>
      <c r="AD77" s="21"/>
      <c r="AE77" s="22"/>
      <c r="AF77" s="4"/>
    </row>
    <row r="78" spans="1:34">
      <c r="A78" s="28">
        <v>71</v>
      </c>
      <c r="B78" s="24"/>
      <c r="C78" s="21"/>
      <c r="D78" s="21"/>
      <c r="E78" s="21"/>
      <c r="F78" s="21"/>
      <c r="G78" s="21"/>
      <c r="H78" s="21"/>
      <c r="I78" s="21"/>
      <c r="J78" s="21"/>
      <c r="K78" s="28"/>
      <c r="L78" s="60"/>
      <c r="M78" s="21"/>
      <c r="N78" s="21"/>
      <c r="O78" s="22"/>
      <c r="P78" s="22"/>
      <c r="Q78" s="21"/>
      <c r="R78" s="21"/>
      <c r="S78" s="21"/>
      <c r="T78" s="21"/>
      <c r="U78" s="21"/>
      <c r="V78" s="21"/>
      <c r="W78" s="21"/>
      <c r="X78" s="21"/>
      <c r="Y78" s="28"/>
      <c r="Z78" s="21"/>
      <c r="AA78" s="21"/>
      <c r="AB78" s="21"/>
      <c r="AC78" s="21"/>
      <c r="AD78" s="21"/>
      <c r="AE78" s="22"/>
      <c r="AF78" s="4"/>
    </row>
    <row r="79" spans="1:34">
      <c r="A79" s="28">
        <v>72</v>
      </c>
      <c r="B79" s="24"/>
      <c r="C79" s="21"/>
      <c r="D79" s="21"/>
      <c r="E79" s="21"/>
      <c r="F79" s="21"/>
      <c r="G79" s="21"/>
      <c r="H79" s="21"/>
      <c r="I79" s="21"/>
      <c r="J79" s="21"/>
      <c r="K79" s="28"/>
      <c r="L79" s="60"/>
      <c r="M79" s="21"/>
      <c r="N79" s="21"/>
      <c r="O79" s="22"/>
      <c r="P79" s="22"/>
      <c r="Q79" s="21"/>
      <c r="R79" s="21"/>
      <c r="S79" s="21"/>
      <c r="T79" s="21"/>
      <c r="U79" s="21"/>
      <c r="V79" s="21"/>
      <c r="W79" s="21"/>
      <c r="X79" s="21"/>
      <c r="Y79" s="28"/>
      <c r="Z79" s="21"/>
      <c r="AA79" s="21"/>
      <c r="AB79" s="21"/>
      <c r="AC79" s="21"/>
      <c r="AD79" s="21"/>
      <c r="AE79" s="22"/>
      <c r="AF79" s="4"/>
    </row>
    <row r="80" spans="1:34">
      <c r="A80" s="28">
        <v>73</v>
      </c>
      <c r="B80" s="24"/>
      <c r="C80" s="21"/>
      <c r="D80" s="21"/>
      <c r="E80" s="21"/>
      <c r="F80" s="21"/>
      <c r="G80" s="21"/>
      <c r="H80" s="21"/>
      <c r="I80" s="21"/>
      <c r="J80" s="21"/>
      <c r="K80" s="28"/>
      <c r="L80" s="60"/>
      <c r="M80" s="21"/>
      <c r="N80" s="21"/>
      <c r="O80" s="22"/>
      <c r="P80" s="22"/>
      <c r="Q80" s="21"/>
      <c r="R80" s="21"/>
      <c r="S80" s="21"/>
      <c r="T80" s="21"/>
      <c r="U80" s="21"/>
      <c r="V80" s="21"/>
      <c r="W80" s="21"/>
      <c r="X80" s="21"/>
      <c r="Y80" s="28"/>
      <c r="Z80" s="21"/>
      <c r="AA80" s="21"/>
      <c r="AB80" s="21"/>
      <c r="AC80" s="21"/>
      <c r="AD80" s="21"/>
      <c r="AE80" s="22"/>
      <c r="AF80" s="4"/>
    </row>
    <row r="81" spans="1:32">
      <c r="A81" s="28">
        <v>74</v>
      </c>
      <c r="B81" s="24"/>
      <c r="C81" s="21"/>
      <c r="D81" s="21"/>
      <c r="E81" s="21"/>
      <c r="F81" s="21"/>
      <c r="G81" s="21"/>
      <c r="H81" s="21"/>
      <c r="I81" s="21"/>
      <c r="J81" s="21"/>
      <c r="K81" s="28"/>
      <c r="L81" s="60"/>
      <c r="M81" s="21"/>
      <c r="N81" s="21"/>
      <c r="O81" s="22"/>
      <c r="P81" s="22"/>
      <c r="Q81" s="21"/>
      <c r="R81" s="21"/>
      <c r="S81" s="21"/>
      <c r="T81" s="21"/>
      <c r="U81" s="21"/>
      <c r="V81" s="21"/>
      <c r="W81" s="21"/>
      <c r="X81" s="21"/>
      <c r="Y81" s="28"/>
      <c r="Z81" s="21"/>
      <c r="AA81" s="21"/>
      <c r="AB81" s="21"/>
      <c r="AC81" s="21"/>
      <c r="AD81" s="21"/>
      <c r="AE81" s="22"/>
      <c r="AF81" s="4"/>
    </row>
    <row r="82" spans="1:32">
      <c r="A82" s="28">
        <v>75</v>
      </c>
      <c r="B82" s="24"/>
      <c r="C82" s="21"/>
      <c r="D82" s="21"/>
      <c r="E82" s="21"/>
      <c r="F82" s="21"/>
      <c r="G82" s="21"/>
      <c r="H82" s="21"/>
      <c r="I82" s="21"/>
      <c r="J82" s="21"/>
      <c r="K82" s="28"/>
      <c r="L82" s="60"/>
      <c r="M82" s="21"/>
      <c r="N82" s="21"/>
      <c r="O82" s="22"/>
      <c r="P82" s="22"/>
      <c r="Q82" s="21"/>
      <c r="R82" s="21"/>
      <c r="S82" s="21"/>
      <c r="T82" s="21"/>
      <c r="U82" s="21"/>
      <c r="V82" s="21"/>
      <c r="W82" s="21"/>
      <c r="X82" s="21"/>
      <c r="Y82" s="28"/>
      <c r="Z82" s="21"/>
      <c r="AA82" s="21"/>
      <c r="AB82" s="21"/>
      <c r="AC82" s="21"/>
      <c r="AD82" s="21"/>
      <c r="AE82" s="22"/>
      <c r="AF82" s="4"/>
    </row>
    <row r="83" spans="1:32">
      <c r="A83" s="28">
        <v>76</v>
      </c>
      <c r="B83" s="24"/>
      <c r="C83" s="21"/>
      <c r="D83" s="21"/>
      <c r="E83" s="21"/>
      <c r="F83" s="21"/>
      <c r="G83" s="21"/>
      <c r="H83" s="21"/>
      <c r="I83" s="21"/>
      <c r="J83" s="21"/>
      <c r="K83" s="28"/>
      <c r="L83" s="60"/>
      <c r="M83" s="21"/>
      <c r="N83" s="21"/>
      <c r="O83" s="22"/>
      <c r="P83" s="22"/>
      <c r="Q83" s="21"/>
      <c r="R83" s="21"/>
      <c r="S83" s="21"/>
      <c r="T83" s="21"/>
      <c r="U83" s="21"/>
      <c r="V83" s="21"/>
      <c r="W83" s="21"/>
      <c r="X83" s="21"/>
      <c r="Y83" s="28"/>
      <c r="Z83" s="21"/>
      <c r="AA83" s="21"/>
      <c r="AB83" s="21"/>
      <c r="AC83" s="21"/>
      <c r="AD83" s="21"/>
      <c r="AE83" s="22"/>
      <c r="AF83" s="4"/>
    </row>
    <row r="84" spans="1:32">
      <c r="A84" s="28">
        <v>77</v>
      </c>
      <c r="B84" s="24"/>
      <c r="C84" s="21"/>
      <c r="D84" s="21"/>
      <c r="E84" s="21"/>
      <c r="F84" s="21"/>
      <c r="G84" s="21"/>
      <c r="H84" s="30"/>
      <c r="I84" s="21"/>
      <c r="J84" s="21"/>
      <c r="K84" s="28"/>
      <c r="L84" s="60"/>
      <c r="M84" s="21"/>
      <c r="N84" s="21"/>
      <c r="O84" s="22"/>
      <c r="P84" s="22"/>
      <c r="Q84" s="21"/>
      <c r="R84" s="21"/>
      <c r="S84" s="21"/>
      <c r="T84" s="21"/>
      <c r="U84" s="21"/>
      <c r="V84" s="21"/>
      <c r="W84" s="21"/>
      <c r="X84" s="21"/>
      <c r="Y84" s="28"/>
      <c r="Z84" s="21"/>
      <c r="AA84" s="21"/>
      <c r="AB84" s="21"/>
      <c r="AC84" s="21"/>
      <c r="AD84" s="21"/>
      <c r="AE84" s="22"/>
      <c r="AF84" s="4"/>
    </row>
    <row r="85" spans="1:32">
      <c r="A85" s="31"/>
      <c r="B85" s="32"/>
      <c r="C85" s="33"/>
      <c r="D85" s="33"/>
      <c r="E85" s="33"/>
      <c r="F85" s="33"/>
      <c r="G85" s="33" t="s">
        <v>23</v>
      </c>
      <c r="H85" s="34"/>
      <c r="I85" s="33"/>
      <c r="J85" s="33"/>
      <c r="K85" s="31"/>
      <c r="L85" s="62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1"/>
      <c r="Z85" s="33"/>
      <c r="AA85" s="33"/>
      <c r="AB85" s="33"/>
      <c r="AC85" s="33"/>
      <c r="AD85" s="33"/>
      <c r="AE85" s="37"/>
      <c r="AF85" s="35"/>
    </row>
    <row r="86" spans="1:3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1"/>
      <c r="L86" s="62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1"/>
      <c r="Z86" s="33"/>
      <c r="AA86" s="33"/>
      <c r="AB86" s="33"/>
      <c r="AC86" s="33"/>
      <c r="AD86" s="33"/>
      <c r="AE86" s="37"/>
      <c r="AF86" s="35"/>
    </row>
    <row r="87" spans="1:32">
      <c r="A87" s="99" t="s">
        <v>24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</row>
    <row r="88" spans="1:32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</row>
  </sheetData>
  <mergeCells count="6">
    <mergeCell ref="A87:AF88"/>
    <mergeCell ref="A1:AF1"/>
    <mergeCell ref="A2:AF4"/>
    <mergeCell ref="C6:N6"/>
    <mergeCell ref="O6:P6"/>
    <mergeCell ref="Q6:AD6"/>
  </mergeCells>
  <conditionalFormatting sqref="H8:H70 J8:J70 L8:L69 N8:N70 D8:D70">
    <cfRule type="cellIs" dxfId="42" priority="11" operator="lessThan">
      <formula>75</formula>
    </cfRule>
  </conditionalFormatting>
  <conditionalFormatting sqref="R8:R67">
    <cfRule type="cellIs" dxfId="41" priority="10" operator="lessThan">
      <formula>75</formula>
    </cfRule>
  </conditionalFormatting>
  <conditionalFormatting sqref="Z8:Z69">
    <cfRule type="cellIs" dxfId="40" priority="5" operator="lessThan">
      <formula>75</formula>
    </cfRule>
  </conditionalFormatting>
  <conditionalFormatting sqref="AB8:AB70">
    <cfRule type="cellIs" dxfId="39" priority="4" operator="lessThan">
      <formula>75</formula>
    </cfRule>
  </conditionalFormatting>
  <conditionalFormatting sqref="O8:O67">
    <cfRule type="cellIs" dxfId="38" priority="3" operator="lessThan">
      <formula>75</formula>
    </cfRule>
  </conditionalFormatting>
  <conditionalFormatting sqref="AE8:AE70">
    <cfRule type="cellIs" dxfId="37" priority="2" operator="lessThan">
      <formula>75</formula>
    </cfRule>
  </conditionalFormatting>
  <conditionalFormatting sqref="AH8:AH70">
    <cfRule type="cellIs" dxfId="36" priority="1" operator="lessThan">
      <formula>75</formula>
    </cfRule>
  </conditionalFormatting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4"/>
  <sheetViews>
    <sheetView workbookViewId="0">
      <selection activeCell="Q75" sqref="A1:XFD1048576"/>
    </sheetView>
  </sheetViews>
  <sheetFormatPr defaultRowHeight="15"/>
  <cols>
    <col min="1" max="1" width="3.7109375" customWidth="1"/>
    <col min="2" max="2" width="30" customWidth="1"/>
    <col min="3" max="10" width="4.7109375" customWidth="1"/>
    <col min="11" max="11" width="4.140625" customWidth="1"/>
    <col min="12" max="14" width="4.7109375" customWidth="1"/>
    <col min="15" max="15" width="5.28515625" customWidth="1"/>
    <col min="16" max="16" width="5.42578125" customWidth="1"/>
    <col min="17" max="17" width="3.7109375" customWidth="1"/>
  </cols>
  <sheetData>
    <row r="1" spans="1:18" ht="23.25">
      <c r="A1" s="100" t="s">
        <v>108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43"/>
      <c r="R1" s="43"/>
    </row>
    <row r="2" spans="1:18">
      <c r="A2" s="103" t="s">
        <v>109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43"/>
      <c r="R2" s="43"/>
    </row>
    <row r="3" spans="1:18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43"/>
      <c r="R3" s="43"/>
    </row>
    <row r="4" spans="1:18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43"/>
      <c r="R4" s="43"/>
    </row>
    <row r="5" spans="1:18" ht="24">
      <c r="A5" s="9" t="s">
        <v>4</v>
      </c>
      <c r="B5" s="9" t="s">
        <v>5</v>
      </c>
      <c r="C5" s="10" t="s">
        <v>25</v>
      </c>
      <c r="D5" s="10" t="s">
        <v>93</v>
      </c>
      <c r="E5" s="10" t="s">
        <v>92</v>
      </c>
      <c r="F5" s="11" t="s">
        <v>94</v>
      </c>
      <c r="G5" s="49" t="s">
        <v>95</v>
      </c>
      <c r="H5" s="49" t="s">
        <v>96</v>
      </c>
      <c r="I5" s="49" t="s">
        <v>97</v>
      </c>
      <c r="J5" s="49" t="s">
        <v>98</v>
      </c>
      <c r="K5" s="56" t="s">
        <v>100</v>
      </c>
      <c r="L5" s="59" t="s">
        <v>99</v>
      </c>
      <c r="M5" s="12" t="s">
        <v>101</v>
      </c>
      <c r="N5" s="12" t="s">
        <v>99</v>
      </c>
      <c r="O5" s="13" t="s">
        <v>6</v>
      </c>
      <c r="P5" s="13" t="s">
        <v>7</v>
      </c>
      <c r="Q5" s="43"/>
      <c r="R5" s="43"/>
    </row>
    <row r="6" spans="1:18" ht="15.75" customHeight="1">
      <c r="A6" s="17"/>
      <c r="B6" s="18"/>
      <c r="C6" s="112" t="s">
        <v>110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 t="s">
        <v>9</v>
      </c>
      <c r="P6" s="115"/>
      <c r="Q6" s="43"/>
      <c r="R6" s="43"/>
    </row>
    <row r="7" spans="1:18">
      <c r="A7" s="19"/>
      <c r="B7" s="20"/>
      <c r="C7" s="21">
        <v>21</v>
      </c>
      <c r="D7" s="21"/>
      <c r="E7" s="21">
        <v>19</v>
      </c>
      <c r="F7" s="21"/>
      <c r="G7" s="21">
        <v>24</v>
      </c>
      <c r="H7" s="21"/>
      <c r="I7" s="21"/>
      <c r="J7" s="21"/>
      <c r="K7" s="28">
        <v>11</v>
      </c>
      <c r="L7" s="60"/>
      <c r="M7" s="21">
        <v>9</v>
      </c>
      <c r="N7" s="21"/>
      <c r="O7" s="22"/>
      <c r="P7" s="22"/>
      <c r="Q7" s="43"/>
      <c r="R7" s="43"/>
    </row>
    <row r="8" spans="1:18">
      <c r="A8" s="23">
        <v>1</v>
      </c>
      <c r="B8" s="45" t="s">
        <v>30</v>
      </c>
      <c r="C8" s="21">
        <v>19</v>
      </c>
      <c r="D8" s="21">
        <f>C8/21*100</f>
        <v>90.476190476190482</v>
      </c>
      <c r="E8" s="21">
        <v>17</v>
      </c>
      <c r="F8" s="21">
        <f>E8*100/19</f>
        <v>89.473684210526315</v>
      </c>
      <c r="G8" s="21">
        <v>23</v>
      </c>
      <c r="H8" s="21">
        <f>G8*100/24</f>
        <v>95.833333333333329</v>
      </c>
      <c r="I8" s="21"/>
      <c r="J8" s="21"/>
      <c r="K8" s="6">
        <v>10</v>
      </c>
      <c r="L8" s="61">
        <f>K8/$K$7*100</f>
        <v>90.909090909090907</v>
      </c>
      <c r="M8" s="21">
        <v>7</v>
      </c>
      <c r="N8" s="21">
        <f>M8*100/9</f>
        <v>77.777777777777771</v>
      </c>
      <c r="O8" s="44">
        <f>(K8+M8)*100/20</f>
        <v>85</v>
      </c>
      <c r="P8" s="22"/>
      <c r="Q8" s="43"/>
      <c r="R8" s="43"/>
    </row>
    <row r="9" spans="1:18">
      <c r="A9" s="25">
        <v>2</v>
      </c>
      <c r="B9" s="45" t="s">
        <v>31</v>
      </c>
      <c r="C9" s="21">
        <v>16</v>
      </c>
      <c r="D9" s="21">
        <f t="shared" ref="D9:D74" si="0">C9/21*100</f>
        <v>76.19047619047619</v>
      </c>
      <c r="E9" s="21">
        <v>15</v>
      </c>
      <c r="F9" s="21">
        <f t="shared" ref="F9:F72" si="1">E9*100/19</f>
        <v>78.94736842105263</v>
      </c>
      <c r="G9" s="21">
        <v>20</v>
      </c>
      <c r="H9" s="21">
        <f t="shared" ref="H9:H72" si="2">G9*100/24</f>
        <v>83.333333333333329</v>
      </c>
      <c r="I9" s="21"/>
      <c r="J9" s="21"/>
      <c r="K9" s="6">
        <v>10</v>
      </c>
      <c r="L9" s="61">
        <f t="shared" ref="L9:L72" si="3">K9/$K$7*100</f>
        <v>90.909090909090907</v>
      </c>
      <c r="M9" s="21">
        <v>8</v>
      </c>
      <c r="N9" s="21">
        <f t="shared" ref="N9:N72" si="4">M9*100/9</f>
        <v>88.888888888888886</v>
      </c>
      <c r="O9" s="44">
        <f t="shared" ref="O9:O72" si="5">(K9+M9)*100/20</f>
        <v>90</v>
      </c>
      <c r="P9" s="22"/>
      <c r="Q9" s="43"/>
      <c r="R9" s="43"/>
    </row>
    <row r="10" spans="1:18">
      <c r="A10" s="25">
        <v>3</v>
      </c>
      <c r="B10" s="45" t="s">
        <v>32</v>
      </c>
      <c r="C10" s="21">
        <v>17</v>
      </c>
      <c r="D10" s="21">
        <f t="shared" si="0"/>
        <v>80.952380952380949</v>
      </c>
      <c r="E10" s="21">
        <v>13</v>
      </c>
      <c r="F10" s="21">
        <f t="shared" si="1"/>
        <v>68.421052631578945</v>
      </c>
      <c r="G10" s="21">
        <v>16</v>
      </c>
      <c r="H10" s="21">
        <f t="shared" si="2"/>
        <v>66.666666666666671</v>
      </c>
      <c r="I10" s="21"/>
      <c r="J10" s="21"/>
      <c r="K10" s="6">
        <v>6</v>
      </c>
      <c r="L10" s="61">
        <f t="shared" si="3"/>
        <v>54.54545454545454</v>
      </c>
      <c r="M10" s="21">
        <v>8</v>
      </c>
      <c r="N10" s="21">
        <f t="shared" si="4"/>
        <v>88.888888888888886</v>
      </c>
      <c r="O10" s="44">
        <f t="shared" si="5"/>
        <v>70</v>
      </c>
      <c r="P10" s="22"/>
      <c r="Q10" s="43"/>
      <c r="R10" s="43"/>
    </row>
    <row r="11" spans="1:18">
      <c r="A11" s="25">
        <v>4</v>
      </c>
      <c r="B11" s="45" t="s">
        <v>33</v>
      </c>
      <c r="C11" s="21">
        <v>13</v>
      </c>
      <c r="D11" s="21">
        <f t="shared" si="0"/>
        <v>61.904761904761905</v>
      </c>
      <c r="E11" s="21">
        <v>13</v>
      </c>
      <c r="F11" s="21">
        <f t="shared" si="1"/>
        <v>68.421052631578945</v>
      </c>
      <c r="G11" s="21">
        <v>19</v>
      </c>
      <c r="H11" s="21">
        <f t="shared" si="2"/>
        <v>79.166666666666671</v>
      </c>
      <c r="I11" s="21"/>
      <c r="J11" s="21"/>
      <c r="K11" s="6">
        <v>9</v>
      </c>
      <c r="L11" s="61">
        <f t="shared" si="3"/>
        <v>81.818181818181827</v>
      </c>
      <c r="M11" s="21">
        <v>7</v>
      </c>
      <c r="N11" s="21">
        <f t="shared" si="4"/>
        <v>77.777777777777771</v>
      </c>
      <c r="O11" s="44">
        <f t="shared" si="5"/>
        <v>80</v>
      </c>
      <c r="P11" s="22"/>
      <c r="Q11" s="43"/>
      <c r="R11" s="43"/>
    </row>
    <row r="12" spans="1:18">
      <c r="A12" s="25">
        <v>5</v>
      </c>
      <c r="B12" s="45" t="s">
        <v>34</v>
      </c>
      <c r="C12" s="21">
        <v>13</v>
      </c>
      <c r="D12" s="21">
        <f t="shared" si="0"/>
        <v>61.904761904761905</v>
      </c>
      <c r="E12" s="21">
        <v>14</v>
      </c>
      <c r="F12" s="21">
        <f t="shared" si="1"/>
        <v>73.684210526315795</v>
      </c>
      <c r="G12" s="21">
        <v>19</v>
      </c>
      <c r="H12" s="21">
        <f t="shared" si="2"/>
        <v>79.166666666666671</v>
      </c>
      <c r="I12" s="21"/>
      <c r="J12" s="21"/>
      <c r="K12" s="6">
        <v>8</v>
      </c>
      <c r="L12" s="61">
        <f t="shared" si="3"/>
        <v>72.727272727272734</v>
      </c>
      <c r="M12" s="26">
        <v>7</v>
      </c>
      <c r="N12" s="21">
        <f t="shared" si="4"/>
        <v>77.777777777777771</v>
      </c>
      <c r="O12" s="44">
        <f t="shared" si="5"/>
        <v>75</v>
      </c>
      <c r="P12" s="22"/>
      <c r="Q12" s="43"/>
      <c r="R12" s="43"/>
    </row>
    <row r="13" spans="1:18">
      <c r="A13" s="25">
        <v>6</v>
      </c>
      <c r="B13" s="45" t="s">
        <v>35</v>
      </c>
      <c r="C13" s="21">
        <v>17</v>
      </c>
      <c r="D13" s="21">
        <f t="shared" si="0"/>
        <v>80.952380952380949</v>
      </c>
      <c r="E13" s="21">
        <v>15</v>
      </c>
      <c r="F13" s="21">
        <f t="shared" si="1"/>
        <v>78.94736842105263</v>
      </c>
      <c r="G13" s="21">
        <v>19</v>
      </c>
      <c r="H13" s="21">
        <f t="shared" si="2"/>
        <v>79.166666666666671</v>
      </c>
      <c r="I13" s="21"/>
      <c r="J13" s="21"/>
      <c r="K13" s="68">
        <v>10</v>
      </c>
      <c r="L13" s="61">
        <f t="shared" si="3"/>
        <v>90.909090909090907</v>
      </c>
      <c r="M13" s="21">
        <v>8</v>
      </c>
      <c r="N13" s="21">
        <f t="shared" si="4"/>
        <v>88.888888888888886</v>
      </c>
      <c r="O13" s="44">
        <f t="shared" si="5"/>
        <v>90</v>
      </c>
      <c r="P13" s="22"/>
      <c r="Q13" s="43"/>
      <c r="R13" s="43"/>
    </row>
    <row r="14" spans="1:18">
      <c r="A14" s="25">
        <v>7</v>
      </c>
      <c r="B14" s="45" t="s">
        <v>36</v>
      </c>
      <c r="C14" s="21">
        <v>20</v>
      </c>
      <c r="D14" s="21">
        <f t="shared" si="0"/>
        <v>95.238095238095227</v>
      </c>
      <c r="E14" s="21">
        <v>17</v>
      </c>
      <c r="F14" s="21">
        <f t="shared" si="1"/>
        <v>89.473684210526315</v>
      </c>
      <c r="G14" s="21">
        <v>23</v>
      </c>
      <c r="H14" s="21">
        <f t="shared" si="2"/>
        <v>95.833333333333329</v>
      </c>
      <c r="I14" s="21"/>
      <c r="J14" s="21"/>
      <c r="K14" s="6">
        <v>10</v>
      </c>
      <c r="L14" s="61">
        <f t="shared" si="3"/>
        <v>90.909090909090907</v>
      </c>
      <c r="M14" s="21">
        <v>7</v>
      </c>
      <c r="N14" s="21">
        <f t="shared" si="4"/>
        <v>77.777777777777771</v>
      </c>
      <c r="O14" s="44">
        <f t="shared" si="5"/>
        <v>85</v>
      </c>
      <c r="P14" s="22"/>
      <c r="Q14" s="43"/>
      <c r="R14" s="43"/>
    </row>
    <row r="15" spans="1:18" ht="14.25" customHeight="1">
      <c r="A15" s="25">
        <v>8</v>
      </c>
      <c r="B15" s="46" t="s">
        <v>37</v>
      </c>
      <c r="C15" s="21">
        <v>16</v>
      </c>
      <c r="D15" s="21">
        <f t="shared" si="0"/>
        <v>76.19047619047619</v>
      </c>
      <c r="E15" s="21">
        <v>13</v>
      </c>
      <c r="F15" s="21">
        <f t="shared" si="1"/>
        <v>68.421052631578945</v>
      </c>
      <c r="G15" s="21">
        <v>16</v>
      </c>
      <c r="H15" s="21">
        <f t="shared" si="2"/>
        <v>66.666666666666671</v>
      </c>
      <c r="I15" s="21"/>
      <c r="J15" s="21"/>
      <c r="K15" s="6">
        <v>6</v>
      </c>
      <c r="L15" s="61">
        <f t="shared" si="3"/>
        <v>54.54545454545454</v>
      </c>
      <c r="M15" s="21">
        <v>7</v>
      </c>
      <c r="N15" s="21">
        <f t="shared" si="4"/>
        <v>77.777777777777771</v>
      </c>
      <c r="O15" s="44">
        <f t="shared" si="5"/>
        <v>65</v>
      </c>
      <c r="P15" s="22"/>
      <c r="Q15" s="43"/>
      <c r="R15" s="43"/>
    </row>
    <row r="16" spans="1:18">
      <c r="A16" s="25">
        <v>9</v>
      </c>
      <c r="B16" s="45" t="s">
        <v>38</v>
      </c>
      <c r="C16" s="21">
        <v>16</v>
      </c>
      <c r="D16" s="21">
        <f t="shared" si="0"/>
        <v>76.19047619047619</v>
      </c>
      <c r="E16" s="21">
        <v>14</v>
      </c>
      <c r="F16" s="21">
        <f t="shared" si="1"/>
        <v>73.684210526315795</v>
      </c>
      <c r="G16" s="21">
        <v>22</v>
      </c>
      <c r="H16" s="21">
        <f t="shared" si="2"/>
        <v>91.666666666666671</v>
      </c>
      <c r="I16" s="21"/>
      <c r="J16" s="21"/>
      <c r="K16" s="68">
        <v>8</v>
      </c>
      <c r="L16" s="61">
        <f t="shared" si="3"/>
        <v>72.727272727272734</v>
      </c>
      <c r="M16" s="21">
        <v>8</v>
      </c>
      <c r="N16" s="21">
        <f t="shared" si="4"/>
        <v>88.888888888888886</v>
      </c>
      <c r="O16" s="44">
        <f t="shared" si="5"/>
        <v>80</v>
      </c>
      <c r="P16" s="22"/>
      <c r="Q16" s="43"/>
      <c r="R16" s="43"/>
    </row>
    <row r="17" spans="1:18">
      <c r="A17" s="50">
        <v>10</v>
      </c>
      <c r="B17" s="51" t="s">
        <v>39</v>
      </c>
      <c r="C17" s="52"/>
      <c r="D17" s="21">
        <f t="shared" si="0"/>
        <v>0</v>
      </c>
      <c r="E17" s="52">
        <v>0</v>
      </c>
      <c r="F17" s="21">
        <f t="shared" si="1"/>
        <v>0</v>
      </c>
      <c r="G17" s="52">
        <v>0</v>
      </c>
      <c r="H17" s="21">
        <f t="shared" si="2"/>
        <v>0</v>
      </c>
      <c r="I17" s="52"/>
      <c r="J17" s="21"/>
      <c r="K17" s="68">
        <v>0</v>
      </c>
      <c r="L17" s="61">
        <f t="shared" si="3"/>
        <v>0</v>
      </c>
      <c r="M17" s="52">
        <v>0</v>
      </c>
      <c r="N17" s="21">
        <f t="shared" si="4"/>
        <v>0</v>
      </c>
      <c r="O17" s="44">
        <f t="shared" si="5"/>
        <v>0</v>
      </c>
      <c r="P17" s="54"/>
      <c r="Q17" s="43"/>
      <c r="R17" s="43"/>
    </row>
    <row r="18" spans="1:18">
      <c r="A18" s="25">
        <v>11</v>
      </c>
      <c r="B18" s="45" t="s">
        <v>40</v>
      </c>
      <c r="C18" s="21">
        <v>14</v>
      </c>
      <c r="D18" s="21">
        <f t="shared" si="0"/>
        <v>66.666666666666657</v>
      </c>
      <c r="E18" s="21">
        <v>15</v>
      </c>
      <c r="F18" s="21">
        <f t="shared" si="1"/>
        <v>78.94736842105263</v>
      </c>
      <c r="G18" s="21">
        <v>19</v>
      </c>
      <c r="H18" s="21">
        <f t="shared" si="2"/>
        <v>79.166666666666671</v>
      </c>
      <c r="I18" s="21"/>
      <c r="J18" s="21"/>
      <c r="K18" s="6">
        <v>6</v>
      </c>
      <c r="L18" s="61">
        <f t="shared" si="3"/>
        <v>54.54545454545454</v>
      </c>
      <c r="M18" s="21">
        <v>7</v>
      </c>
      <c r="N18" s="21">
        <f t="shared" si="4"/>
        <v>77.777777777777771</v>
      </c>
      <c r="O18" s="44">
        <f t="shared" si="5"/>
        <v>65</v>
      </c>
      <c r="P18" s="22"/>
      <c r="Q18" s="43"/>
      <c r="R18" s="43"/>
    </row>
    <row r="19" spans="1:18">
      <c r="A19" s="25">
        <v>12</v>
      </c>
      <c r="B19" s="46" t="s">
        <v>41</v>
      </c>
      <c r="C19" s="21">
        <v>18</v>
      </c>
      <c r="D19" s="21">
        <f t="shared" si="0"/>
        <v>85.714285714285708</v>
      </c>
      <c r="E19" s="21">
        <v>17</v>
      </c>
      <c r="F19" s="21">
        <f t="shared" si="1"/>
        <v>89.473684210526315</v>
      </c>
      <c r="G19" s="21">
        <v>24</v>
      </c>
      <c r="H19" s="21">
        <f t="shared" si="2"/>
        <v>100</v>
      </c>
      <c r="I19" s="21"/>
      <c r="J19" s="21"/>
      <c r="K19" s="6">
        <v>9</v>
      </c>
      <c r="L19" s="61">
        <f t="shared" si="3"/>
        <v>81.818181818181827</v>
      </c>
      <c r="M19" s="21">
        <v>7</v>
      </c>
      <c r="N19" s="21">
        <f t="shared" si="4"/>
        <v>77.777777777777771</v>
      </c>
      <c r="O19" s="44">
        <f t="shared" si="5"/>
        <v>80</v>
      </c>
      <c r="P19" s="22"/>
      <c r="Q19" s="43"/>
      <c r="R19" s="43"/>
    </row>
    <row r="20" spans="1:18">
      <c r="A20" s="25">
        <v>13</v>
      </c>
      <c r="B20" s="45" t="s">
        <v>42</v>
      </c>
      <c r="C20" s="21">
        <v>16</v>
      </c>
      <c r="D20" s="21">
        <f t="shared" si="0"/>
        <v>76.19047619047619</v>
      </c>
      <c r="E20" s="21">
        <v>16</v>
      </c>
      <c r="F20" s="21">
        <f t="shared" si="1"/>
        <v>84.21052631578948</v>
      </c>
      <c r="G20" s="21">
        <v>21</v>
      </c>
      <c r="H20" s="21">
        <f t="shared" si="2"/>
        <v>87.5</v>
      </c>
      <c r="I20" s="21"/>
      <c r="J20" s="21"/>
      <c r="K20" s="6">
        <v>8</v>
      </c>
      <c r="L20" s="61">
        <f t="shared" si="3"/>
        <v>72.727272727272734</v>
      </c>
      <c r="M20" s="21">
        <v>7</v>
      </c>
      <c r="N20" s="21">
        <f t="shared" si="4"/>
        <v>77.777777777777771</v>
      </c>
      <c r="O20" s="44">
        <f t="shared" si="5"/>
        <v>75</v>
      </c>
      <c r="P20" s="22"/>
      <c r="Q20" s="43"/>
      <c r="R20" s="43"/>
    </row>
    <row r="21" spans="1:18">
      <c r="A21" s="25" t="s">
        <v>12</v>
      </c>
      <c r="B21" s="45" t="s">
        <v>43</v>
      </c>
      <c r="C21" s="21">
        <v>11</v>
      </c>
      <c r="D21" s="21">
        <f t="shared" si="0"/>
        <v>52.380952380952387</v>
      </c>
      <c r="E21" s="21">
        <v>12</v>
      </c>
      <c r="F21" s="21">
        <f t="shared" si="1"/>
        <v>63.157894736842103</v>
      </c>
      <c r="G21" s="21">
        <v>11</v>
      </c>
      <c r="H21" s="21">
        <f t="shared" si="2"/>
        <v>45.833333333333336</v>
      </c>
      <c r="I21" s="21"/>
      <c r="J21" s="21"/>
      <c r="K21" s="6">
        <v>3</v>
      </c>
      <c r="L21" s="61">
        <f t="shared" si="3"/>
        <v>27.27272727272727</v>
      </c>
      <c r="M21" s="21">
        <v>6</v>
      </c>
      <c r="N21" s="21">
        <f t="shared" si="4"/>
        <v>66.666666666666671</v>
      </c>
      <c r="O21" s="44">
        <f t="shared" si="5"/>
        <v>45</v>
      </c>
      <c r="P21" s="22"/>
      <c r="Q21" s="43"/>
      <c r="R21" s="43"/>
    </row>
    <row r="22" spans="1:18">
      <c r="A22" s="25">
        <v>15</v>
      </c>
      <c r="B22" s="45" t="s">
        <v>44</v>
      </c>
      <c r="C22" s="21">
        <v>17</v>
      </c>
      <c r="D22" s="21">
        <f t="shared" si="0"/>
        <v>80.952380952380949</v>
      </c>
      <c r="E22" s="21">
        <v>16</v>
      </c>
      <c r="F22" s="21">
        <f t="shared" si="1"/>
        <v>84.21052631578948</v>
      </c>
      <c r="G22" s="21">
        <v>23</v>
      </c>
      <c r="H22" s="21">
        <f t="shared" si="2"/>
        <v>95.833333333333329</v>
      </c>
      <c r="I22" s="21"/>
      <c r="J22" s="21"/>
      <c r="K22" s="6">
        <v>9</v>
      </c>
      <c r="L22" s="61">
        <f t="shared" si="3"/>
        <v>81.818181818181827</v>
      </c>
      <c r="M22" s="21">
        <v>8</v>
      </c>
      <c r="N22" s="21">
        <f t="shared" si="4"/>
        <v>88.888888888888886</v>
      </c>
      <c r="O22" s="44">
        <f t="shared" si="5"/>
        <v>85</v>
      </c>
      <c r="P22" s="22"/>
      <c r="Q22" s="43"/>
      <c r="R22" s="43"/>
    </row>
    <row r="23" spans="1:18">
      <c r="A23" s="50" t="s">
        <v>13</v>
      </c>
      <c r="B23" s="51" t="s">
        <v>45</v>
      </c>
      <c r="C23" s="52"/>
      <c r="D23" s="21">
        <f t="shared" si="0"/>
        <v>0</v>
      </c>
      <c r="E23" s="52">
        <v>0</v>
      </c>
      <c r="F23" s="21">
        <f t="shared" si="1"/>
        <v>0</v>
      </c>
      <c r="G23" s="52">
        <v>0</v>
      </c>
      <c r="H23" s="21">
        <f t="shared" si="2"/>
        <v>0</v>
      </c>
      <c r="I23" s="52"/>
      <c r="J23" s="21"/>
      <c r="K23" s="68">
        <v>0</v>
      </c>
      <c r="L23" s="61">
        <f t="shared" si="3"/>
        <v>0</v>
      </c>
      <c r="M23" s="52">
        <v>0</v>
      </c>
      <c r="N23" s="21">
        <f t="shared" si="4"/>
        <v>0</v>
      </c>
      <c r="O23" s="44">
        <f t="shared" si="5"/>
        <v>0</v>
      </c>
      <c r="P23" s="54"/>
      <c r="Q23" s="43"/>
      <c r="R23" s="43"/>
    </row>
    <row r="24" spans="1:18">
      <c r="A24" s="50" t="s">
        <v>14</v>
      </c>
      <c r="B24" s="51" t="s">
        <v>46</v>
      </c>
      <c r="C24" s="52"/>
      <c r="D24" s="21">
        <f t="shared" si="0"/>
        <v>0</v>
      </c>
      <c r="E24" s="52">
        <v>0</v>
      </c>
      <c r="F24" s="21">
        <f t="shared" si="1"/>
        <v>0</v>
      </c>
      <c r="G24" s="52">
        <v>0</v>
      </c>
      <c r="H24" s="21">
        <f t="shared" si="2"/>
        <v>0</v>
      </c>
      <c r="I24" s="52"/>
      <c r="J24" s="21"/>
      <c r="K24" s="68">
        <v>0</v>
      </c>
      <c r="L24" s="61">
        <f t="shared" si="3"/>
        <v>0</v>
      </c>
      <c r="M24" s="52">
        <v>0</v>
      </c>
      <c r="N24" s="21">
        <f t="shared" si="4"/>
        <v>0</v>
      </c>
      <c r="O24" s="44">
        <f t="shared" si="5"/>
        <v>0</v>
      </c>
      <c r="P24" s="54"/>
      <c r="Q24" s="43"/>
      <c r="R24" s="43"/>
    </row>
    <row r="25" spans="1:18" hidden="1">
      <c r="A25" s="25">
        <v>18</v>
      </c>
      <c r="B25" s="45" t="s">
        <v>47</v>
      </c>
      <c r="C25" s="21"/>
      <c r="D25" s="21">
        <f t="shared" si="0"/>
        <v>0</v>
      </c>
      <c r="E25" s="21"/>
      <c r="F25" s="21">
        <f t="shared" si="1"/>
        <v>0</v>
      </c>
      <c r="G25" s="21"/>
      <c r="H25" s="21">
        <f>G25*100/24</f>
        <v>0</v>
      </c>
      <c r="I25" s="21"/>
      <c r="J25" s="21"/>
      <c r="K25" s="6">
        <v>7</v>
      </c>
      <c r="L25" s="61">
        <f t="shared" si="3"/>
        <v>63.636363636363633</v>
      </c>
      <c r="M25" s="21"/>
      <c r="N25" s="21">
        <f t="shared" si="4"/>
        <v>0</v>
      </c>
      <c r="O25" s="44">
        <f t="shared" si="5"/>
        <v>35</v>
      </c>
      <c r="P25" s="22"/>
      <c r="Q25" s="43"/>
      <c r="R25" s="43"/>
    </row>
    <row r="26" spans="1:18" hidden="1">
      <c r="A26" s="25">
        <v>19</v>
      </c>
      <c r="B26" s="45" t="s">
        <v>48</v>
      </c>
      <c r="C26" s="21"/>
      <c r="D26" s="21">
        <f t="shared" si="0"/>
        <v>0</v>
      </c>
      <c r="E26" s="21"/>
      <c r="F26" s="21">
        <f t="shared" si="1"/>
        <v>0</v>
      </c>
      <c r="G26" s="21"/>
      <c r="H26" s="21">
        <f t="shared" si="2"/>
        <v>0</v>
      </c>
      <c r="I26" s="21"/>
      <c r="J26" s="21"/>
      <c r="K26" s="6">
        <v>7</v>
      </c>
      <c r="L26" s="61">
        <f t="shared" si="3"/>
        <v>63.636363636363633</v>
      </c>
      <c r="M26" s="21"/>
      <c r="N26" s="21">
        <f t="shared" si="4"/>
        <v>0</v>
      </c>
      <c r="O26" s="44">
        <f t="shared" si="5"/>
        <v>35</v>
      </c>
      <c r="P26" s="22"/>
      <c r="Q26" s="43"/>
      <c r="R26" s="43"/>
    </row>
    <row r="27" spans="1:18" hidden="1">
      <c r="A27" s="25">
        <v>20</v>
      </c>
      <c r="B27" s="45" t="s">
        <v>49</v>
      </c>
      <c r="C27" s="21"/>
      <c r="D27" s="21">
        <f t="shared" si="0"/>
        <v>0</v>
      </c>
      <c r="E27" s="21"/>
      <c r="F27" s="21">
        <f t="shared" si="1"/>
        <v>0</v>
      </c>
      <c r="G27" s="21"/>
      <c r="H27" s="21">
        <f t="shared" si="2"/>
        <v>0</v>
      </c>
      <c r="I27" s="21"/>
      <c r="J27" s="21"/>
      <c r="K27" s="68" t="s">
        <v>112</v>
      </c>
      <c r="L27" s="61" t="e">
        <f t="shared" si="3"/>
        <v>#VALUE!</v>
      </c>
      <c r="M27" s="21"/>
      <c r="N27" s="21">
        <f t="shared" si="4"/>
        <v>0</v>
      </c>
      <c r="O27" s="44" t="e">
        <f t="shared" si="5"/>
        <v>#VALUE!</v>
      </c>
      <c r="P27" s="22"/>
      <c r="Q27" s="43"/>
      <c r="R27" s="43"/>
    </row>
    <row r="28" spans="1:18" hidden="1">
      <c r="A28" s="25">
        <v>21</v>
      </c>
      <c r="B28" s="45" t="s">
        <v>50</v>
      </c>
      <c r="C28" s="21"/>
      <c r="D28" s="21">
        <f t="shared" si="0"/>
        <v>0</v>
      </c>
      <c r="E28" s="21"/>
      <c r="F28" s="21">
        <f t="shared" si="1"/>
        <v>0</v>
      </c>
      <c r="G28" s="21"/>
      <c r="H28" s="21">
        <f t="shared" si="2"/>
        <v>0</v>
      </c>
      <c r="I28" s="21"/>
      <c r="J28" s="21"/>
      <c r="K28" s="6">
        <v>9</v>
      </c>
      <c r="L28" s="61">
        <f t="shared" si="3"/>
        <v>81.818181818181827</v>
      </c>
      <c r="M28" s="21"/>
      <c r="N28" s="21">
        <f t="shared" si="4"/>
        <v>0</v>
      </c>
      <c r="O28" s="44">
        <f t="shared" si="5"/>
        <v>45</v>
      </c>
      <c r="P28" s="22"/>
      <c r="Q28" s="43"/>
      <c r="R28" s="43"/>
    </row>
    <row r="29" spans="1:18">
      <c r="A29" s="5">
        <v>18</v>
      </c>
      <c r="B29" s="45" t="s">
        <v>47</v>
      </c>
      <c r="C29" s="44">
        <v>14</v>
      </c>
      <c r="D29" s="21">
        <f t="shared" si="0"/>
        <v>66.666666666666657</v>
      </c>
      <c r="E29" s="21">
        <v>14</v>
      </c>
      <c r="F29" s="21">
        <f t="shared" si="1"/>
        <v>73.684210526315795</v>
      </c>
      <c r="G29" s="21">
        <v>18</v>
      </c>
      <c r="H29" s="21">
        <f t="shared" si="2"/>
        <v>75</v>
      </c>
      <c r="I29" s="21"/>
      <c r="J29" s="21"/>
      <c r="K29" s="6">
        <v>7</v>
      </c>
      <c r="L29" s="61">
        <f t="shared" si="3"/>
        <v>63.636363636363633</v>
      </c>
      <c r="M29" s="21">
        <v>8</v>
      </c>
      <c r="N29" s="21">
        <f t="shared" si="4"/>
        <v>88.888888888888886</v>
      </c>
      <c r="O29" s="44">
        <f t="shared" si="5"/>
        <v>75</v>
      </c>
      <c r="P29" s="22"/>
      <c r="Q29" s="43"/>
      <c r="R29" s="43"/>
    </row>
    <row r="30" spans="1:18">
      <c r="A30" s="6">
        <v>19</v>
      </c>
      <c r="B30" s="45" t="s">
        <v>48</v>
      </c>
      <c r="C30" s="44">
        <v>17</v>
      </c>
      <c r="D30" s="21">
        <f t="shared" si="0"/>
        <v>80.952380952380949</v>
      </c>
      <c r="E30" s="21">
        <v>15</v>
      </c>
      <c r="F30" s="21">
        <f t="shared" si="1"/>
        <v>78.94736842105263</v>
      </c>
      <c r="G30" s="21">
        <v>22</v>
      </c>
      <c r="H30" s="21">
        <f t="shared" si="2"/>
        <v>91.666666666666671</v>
      </c>
      <c r="I30" s="21"/>
      <c r="J30" s="21"/>
      <c r="K30" s="6">
        <v>7</v>
      </c>
      <c r="L30" s="61">
        <f t="shared" si="3"/>
        <v>63.636363636363633</v>
      </c>
      <c r="M30" s="21">
        <v>4</v>
      </c>
      <c r="N30" s="21">
        <f t="shared" si="4"/>
        <v>44.444444444444443</v>
      </c>
      <c r="O30" s="44">
        <f t="shared" si="5"/>
        <v>55</v>
      </c>
      <c r="P30" s="22"/>
      <c r="Q30" s="43"/>
      <c r="R30" s="43"/>
    </row>
    <row r="31" spans="1:18">
      <c r="A31" s="6">
        <v>20</v>
      </c>
      <c r="B31" s="45" t="s">
        <v>49</v>
      </c>
      <c r="C31" s="44">
        <v>15</v>
      </c>
      <c r="D31" s="21">
        <f t="shared" si="0"/>
        <v>71.428571428571431</v>
      </c>
      <c r="E31" s="21">
        <v>15</v>
      </c>
      <c r="F31" s="21">
        <f t="shared" si="1"/>
        <v>78.94736842105263</v>
      </c>
      <c r="G31" s="21">
        <v>22</v>
      </c>
      <c r="H31" s="21">
        <f t="shared" si="2"/>
        <v>91.666666666666671</v>
      </c>
      <c r="I31" s="21"/>
      <c r="J31" s="21"/>
      <c r="K31" s="6">
        <v>10</v>
      </c>
      <c r="L31" s="61">
        <f t="shared" si="3"/>
        <v>90.909090909090907</v>
      </c>
      <c r="M31" s="21">
        <v>7</v>
      </c>
      <c r="N31" s="21">
        <f t="shared" si="4"/>
        <v>77.777777777777771</v>
      </c>
      <c r="O31" s="44">
        <f t="shared" si="5"/>
        <v>85</v>
      </c>
      <c r="P31" s="22"/>
      <c r="Q31" s="43"/>
      <c r="R31" s="43"/>
    </row>
    <row r="32" spans="1:18">
      <c r="A32" s="5">
        <v>21</v>
      </c>
      <c r="B32" s="45" t="s">
        <v>50</v>
      </c>
      <c r="C32" s="44">
        <v>13</v>
      </c>
      <c r="D32" s="21">
        <f t="shared" si="0"/>
        <v>61.904761904761905</v>
      </c>
      <c r="E32" s="21">
        <v>13</v>
      </c>
      <c r="F32" s="21">
        <f t="shared" si="1"/>
        <v>68.421052631578945</v>
      </c>
      <c r="G32" s="21">
        <v>18</v>
      </c>
      <c r="H32" s="21">
        <f t="shared" si="2"/>
        <v>75</v>
      </c>
      <c r="I32" s="21"/>
      <c r="J32" s="21"/>
      <c r="K32" s="6">
        <v>9</v>
      </c>
      <c r="L32" s="61">
        <f t="shared" si="3"/>
        <v>81.818181818181827</v>
      </c>
      <c r="M32" s="21">
        <v>5</v>
      </c>
      <c r="N32" s="21">
        <f t="shared" si="4"/>
        <v>55.555555555555557</v>
      </c>
      <c r="O32" s="44">
        <f t="shared" si="5"/>
        <v>70</v>
      </c>
      <c r="P32" s="22"/>
      <c r="Q32" s="43"/>
      <c r="R32" s="43"/>
    </row>
    <row r="33" spans="1:18">
      <c r="A33" s="25">
        <v>22</v>
      </c>
      <c r="B33" s="45" t="s">
        <v>51</v>
      </c>
      <c r="C33" s="21">
        <v>20</v>
      </c>
      <c r="D33" s="21">
        <f t="shared" si="0"/>
        <v>95.238095238095227</v>
      </c>
      <c r="E33" s="21">
        <v>12</v>
      </c>
      <c r="F33" s="21">
        <f t="shared" si="1"/>
        <v>63.157894736842103</v>
      </c>
      <c r="G33" s="21">
        <v>20</v>
      </c>
      <c r="H33" s="21">
        <f t="shared" si="2"/>
        <v>83.333333333333329</v>
      </c>
      <c r="I33" s="21"/>
      <c r="J33" s="21"/>
      <c r="K33" s="6">
        <v>8</v>
      </c>
      <c r="L33" s="61">
        <f t="shared" si="3"/>
        <v>72.727272727272734</v>
      </c>
      <c r="M33" s="21">
        <v>5</v>
      </c>
      <c r="N33" s="21">
        <f t="shared" si="4"/>
        <v>55.555555555555557</v>
      </c>
      <c r="O33" s="44">
        <f t="shared" si="5"/>
        <v>65</v>
      </c>
      <c r="P33" s="22"/>
      <c r="Q33" s="43"/>
      <c r="R33" s="43"/>
    </row>
    <row r="34" spans="1:18">
      <c r="A34" s="25">
        <v>23</v>
      </c>
      <c r="B34" s="45" t="s">
        <v>52</v>
      </c>
      <c r="C34" s="21">
        <v>20</v>
      </c>
      <c r="D34" s="21">
        <f t="shared" si="0"/>
        <v>95.238095238095227</v>
      </c>
      <c r="E34" s="52">
        <v>18</v>
      </c>
      <c r="F34" s="21">
        <f t="shared" si="1"/>
        <v>94.736842105263165</v>
      </c>
      <c r="G34" s="52">
        <v>24</v>
      </c>
      <c r="H34" s="21">
        <f t="shared" si="2"/>
        <v>100</v>
      </c>
      <c r="I34" s="52"/>
      <c r="J34" s="21"/>
      <c r="K34" s="68">
        <v>11</v>
      </c>
      <c r="L34" s="61">
        <f t="shared" si="3"/>
        <v>100</v>
      </c>
      <c r="M34" s="52">
        <v>8</v>
      </c>
      <c r="N34" s="21">
        <f t="shared" si="4"/>
        <v>88.888888888888886</v>
      </c>
      <c r="O34" s="44">
        <f t="shared" si="5"/>
        <v>95</v>
      </c>
      <c r="P34" s="54"/>
      <c r="Q34" s="43"/>
      <c r="R34" s="43"/>
    </row>
    <row r="35" spans="1:18">
      <c r="A35" s="25" t="s">
        <v>15</v>
      </c>
      <c r="B35" s="45" t="s">
        <v>53</v>
      </c>
      <c r="C35" s="21">
        <v>19</v>
      </c>
      <c r="D35" s="21">
        <f t="shared" si="0"/>
        <v>90.476190476190482</v>
      </c>
      <c r="E35" s="21">
        <v>18</v>
      </c>
      <c r="F35" s="21">
        <f t="shared" si="1"/>
        <v>94.736842105263165</v>
      </c>
      <c r="G35" s="21">
        <v>23</v>
      </c>
      <c r="H35" s="21">
        <f t="shared" si="2"/>
        <v>95.833333333333329</v>
      </c>
      <c r="I35" s="21"/>
      <c r="J35" s="21"/>
      <c r="K35" s="6">
        <v>11</v>
      </c>
      <c r="L35" s="61">
        <f t="shared" si="3"/>
        <v>100</v>
      </c>
      <c r="M35" s="21">
        <v>9</v>
      </c>
      <c r="N35" s="21">
        <f t="shared" si="4"/>
        <v>100</v>
      </c>
      <c r="O35" s="44">
        <f t="shared" si="5"/>
        <v>100</v>
      </c>
      <c r="P35" s="22"/>
      <c r="Q35" s="43"/>
      <c r="R35" s="43"/>
    </row>
    <row r="36" spans="1:18">
      <c r="A36" s="25">
        <v>25</v>
      </c>
      <c r="B36" s="45" t="s">
        <v>54</v>
      </c>
      <c r="C36" s="21">
        <v>11</v>
      </c>
      <c r="D36" s="21">
        <f t="shared" si="0"/>
        <v>52.380952380952387</v>
      </c>
      <c r="E36" s="21">
        <v>15</v>
      </c>
      <c r="F36" s="21">
        <f t="shared" si="1"/>
        <v>78.94736842105263</v>
      </c>
      <c r="G36" s="21">
        <v>16</v>
      </c>
      <c r="H36" s="21">
        <f t="shared" si="2"/>
        <v>66.666666666666671</v>
      </c>
      <c r="I36" s="21"/>
      <c r="J36" s="21"/>
      <c r="K36" s="68">
        <v>8</v>
      </c>
      <c r="L36" s="61">
        <f t="shared" si="3"/>
        <v>72.727272727272734</v>
      </c>
      <c r="M36" s="21">
        <v>5</v>
      </c>
      <c r="N36" s="21">
        <f t="shared" si="4"/>
        <v>55.555555555555557</v>
      </c>
      <c r="O36" s="44">
        <f t="shared" si="5"/>
        <v>65</v>
      </c>
      <c r="P36" s="22"/>
      <c r="Q36" s="43"/>
      <c r="R36" s="43"/>
    </row>
    <row r="37" spans="1:18" s="75" customFormat="1">
      <c r="A37" s="69" t="s">
        <v>16</v>
      </c>
      <c r="B37" s="70" t="s">
        <v>55</v>
      </c>
      <c r="C37" s="71">
        <v>6</v>
      </c>
      <c r="D37" s="71">
        <f t="shared" si="0"/>
        <v>28.571428571428569</v>
      </c>
      <c r="E37" s="71">
        <v>6</v>
      </c>
      <c r="F37" s="71">
        <f t="shared" si="1"/>
        <v>31.578947368421051</v>
      </c>
      <c r="G37" s="71">
        <v>8</v>
      </c>
      <c r="H37" s="71">
        <f t="shared" si="2"/>
        <v>33.333333333333336</v>
      </c>
      <c r="I37" s="71"/>
      <c r="J37" s="71"/>
      <c r="K37" s="72">
        <v>5</v>
      </c>
      <c r="L37" s="73">
        <f t="shared" si="3"/>
        <v>45.454545454545453</v>
      </c>
      <c r="M37" s="21">
        <v>4</v>
      </c>
      <c r="N37" s="21">
        <f t="shared" si="4"/>
        <v>44.444444444444443</v>
      </c>
      <c r="O37" s="44">
        <f t="shared" si="5"/>
        <v>45</v>
      </c>
      <c r="P37" s="74"/>
    </row>
    <row r="38" spans="1:18">
      <c r="A38" s="50">
        <v>27</v>
      </c>
      <c r="B38" s="51" t="s">
        <v>56</v>
      </c>
      <c r="C38" s="52"/>
      <c r="D38" s="21">
        <f t="shared" si="0"/>
        <v>0</v>
      </c>
      <c r="E38" s="21">
        <v>11</v>
      </c>
      <c r="F38" s="21">
        <f t="shared" si="1"/>
        <v>57.89473684210526</v>
      </c>
      <c r="G38" s="21">
        <v>15</v>
      </c>
      <c r="H38" s="21">
        <f t="shared" si="2"/>
        <v>62.5</v>
      </c>
      <c r="I38" s="21"/>
      <c r="J38" s="21"/>
      <c r="K38" s="6">
        <v>8</v>
      </c>
      <c r="L38" s="61">
        <f t="shared" si="3"/>
        <v>72.727272727272734</v>
      </c>
      <c r="M38" s="21">
        <v>6</v>
      </c>
      <c r="N38" s="21">
        <f t="shared" si="4"/>
        <v>66.666666666666671</v>
      </c>
      <c r="O38" s="44">
        <f t="shared" si="5"/>
        <v>70</v>
      </c>
      <c r="P38" s="22"/>
      <c r="Q38" s="43"/>
      <c r="R38" s="43"/>
    </row>
    <row r="39" spans="1:18">
      <c r="A39" s="25">
        <v>28</v>
      </c>
      <c r="B39" s="45" t="s">
        <v>57</v>
      </c>
      <c r="C39" s="21">
        <v>19</v>
      </c>
      <c r="D39" s="21">
        <f t="shared" si="0"/>
        <v>90.476190476190482</v>
      </c>
      <c r="E39" s="21">
        <v>18</v>
      </c>
      <c r="F39" s="21">
        <f t="shared" si="1"/>
        <v>94.736842105263165</v>
      </c>
      <c r="G39" s="21">
        <v>23</v>
      </c>
      <c r="H39" s="21">
        <f t="shared" si="2"/>
        <v>95.833333333333329</v>
      </c>
      <c r="I39" s="21"/>
      <c r="J39" s="21"/>
      <c r="K39" s="68">
        <v>10</v>
      </c>
      <c r="L39" s="61">
        <f t="shared" si="3"/>
        <v>90.909090909090907</v>
      </c>
      <c r="M39" s="21">
        <v>9</v>
      </c>
      <c r="N39" s="21">
        <f t="shared" si="4"/>
        <v>100</v>
      </c>
      <c r="O39" s="44">
        <f t="shared" si="5"/>
        <v>95</v>
      </c>
      <c r="P39" s="22"/>
      <c r="Q39" s="43"/>
      <c r="R39" s="43"/>
    </row>
    <row r="40" spans="1:18">
      <c r="A40" s="25">
        <v>29</v>
      </c>
      <c r="B40" s="45" t="s">
        <v>58</v>
      </c>
      <c r="C40" s="21">
        <v>16</v>
      </c>
      <c r="D40" s="21">
        <f t="shared" si="0"/>
        <v>76.19047619047619</v>
      </c>
      <c r="E40" s="21">
        <v>11</v>
      </c>
      <c r="F40" s="21">
        <f t="shared" si="1"/>
        <v>57.89473684210526</v>
      </c>
      <c r="G40" s="21">
        <v>19</v>
      </c>
      <c r="H40" s="21">
        <f>G40*100/24</f>
        <v>79.166666666666671</v>
      </c>
      <c r="I40" s="21"/>
      <c r="J40" s="21"/>
      <c r="K40" s="6">
        <v>6</v>
      </c>
      <c r="L40" s="61">
        <f t="shared" si="3"/>
        <v>54.54545454545454</v>
      </c>
      <c r="M40" s="21">
        <v>6</v>
      </c>
      <c r="N40" s="21">
        <f t="shared" si="4"/>
        <v>66.666666666666671</v>
      </c>
      <c r="O40" s="44">
        <f t="shared" si="5"/>
        <v>60</v>
      </c>
      <c r="P40" s="22"/>
      <c r="Q40" s="43"/>
      <c r="R40" s="43"/>
    </row>
    <row r="41" spans="1:18">
      <c r="A41" s="25">
        <v>30</v>
      </c>
      <c r="B41" s="45" t="s">
        <v>59</v>
      </c>
      <c r="C41" s="21">
        <v>16</v>
      </c>
      <c r="D41" s="21">
        <f t="shared" si="0"/>
        <v>76.19047619047619</v>
      </c>
      <c r="E41" s="21">
        <v>16</v>
      </c>
      <c r="F41" s="21">
        <f t="shared" si="1"/>
        <v>84.21052631578948</v>
      </c>
      <c r="G41" s="21">
        <v>23</v>
      </c>
      <c r="H41" s="21">
        <f t="shared" si="2"/>
        <v>95.833333333333329</v>
      </c>
      <c r="I41" s="21"/>
      <c r="J41" s="21"/>
      <c r="K41" s="6">
        <v>10</v>
      </c>
      <c r="L41" s="61">
        <f t="shared" si="3"/>
        <v>90.909090909090907</v>
      </c>
      <c r="M41" s="21">
        <v>8</v>
      </c>
      <c r="N41" s="21">
        <f t="shared" si="4"/>
        <v>88.888888888888886</v>
      </c>
      <c r="O41" s="44">
        <f t="shared" si="5"/>
        <v>90</v>
      </c>
      <c r="P41" s="22"/>
      <c r="Q41" s="43"/>
      <c r="R41" s="43"/>
    </row>
    <row r="42" spans="1:18">
      <c r="A42" s="25">
        <v>31</v>
      </c>
      <c r="B42" s="45" t="s">
        <v>60</v>
      </c>
      <c r="C42" s="21">
        <v>17</v>
      </c>
      <c r="D42" s="21">
        <f t="shared" si="0"/>
        <v>80.952380952380949</v>
      </c>
      <c r="E42" s="52">
        <v>16</v>
      </c>
      <c r="F42" s="21">
        <f t="shared" si="1"/>
        <v>84.21052631578948</v>
      </c>
      <c r="G42" s="52">
        <v>23</v>
      </c>
      <c r="H42" s="21">
        <f t="shared" si="2"/>
        <v>95.833333333333329</v>
      </c>
      <c r="I42" s="52"/>
      <c r="J42" s="21"/>
      <c r="K42" s="68">
        <v>9</v>
      </c>
      <c r="L42" s="61">
        <f t="shared" si="3"/>
        <v>81.818181818181827</v>
      </c>
      <c r="M42" s="52">
        <v>8</v>
      </c>
      <c r="N42" s="21">
        <f t="shared" si="4"/>
        <v>88.888888888888886</v>
      </c>
      <c r="O42" s="44">
        <f t="shared" si="5"/>
        <v>85</v>
      </c>
      <c r="P42" s="54"/>
      <c r="Q42" s="43"/>
      <c r="R42" s="43"/>
    </row>
    <row r="43" spans="1:18" s="75" customFormat="1">
      <c r="A43" s="69">
        <v>32</v>
      </c>
      <c r="B43" s="70" t="s">
        <v>61</v>
      </c>
      <c r="C43" s="71">
        <v>12</v>
      </c>
      <c r="D43" s="71">
        <f t="shared" si="0"/>
        <v>57.142857142857139</v>
      </c>
      <c r="E43" s="71">
        <v>9</v>
      </c>
      <c r="F43" s="71">
        <f t="shared" si="1"/>
        <v>47.368421052631582</v>
      </c>
      <c r="G43" s="71">
        <v>16</v>
      </c>
      <c r="H43" s="71">
        <f t="shared" si="2"/>
        <v>66.666666666666671</v>
      </c>
      <c r="I43" s="71"/>
      <c r="J43" s="71"/>
      <c r="K43" s="78">
        <v>4</v>
      </c>
      <c r="L43" s="73">
        <f t="shared" si="3"/>
        <v>36.363636363636367</v>
      </c>
      <c r="M43" s="21">
        <v>5</v>
      </c>
      <c r="N43" s="21">
        <f t="shared" si="4"/>
        <v>55.555555555555557</v>
      </c>
      <c r="O43" s="44">
        <f t="shared" si="5"/>
        <v>45</v>
      </c>
      <c r="P43" s="74"/>
    </row>
    <row r="44" spans="1:18">
      <c r="A44" s="25" t="s">
        <v>17</v>
      </c>
      <c r="B44" s="45" t="s">
        <v>62</v>
      </c>
      <c r="C44" s="21">
        <v>18</v>
      </c>
      <c r="D44" s="21">
        <f t="shared" si="0"/>
        <v>85.714285714285708</v>
      </c>
      <c r="E44" s="21">
        <v>13</v>
      </c>
      <c r="F44" s="21">
        <f t="shared" si="1"/>
        <v>68.421052631578945</v>
      </c>
      <c r="G44" s="21">
        <v>20</v>
      </c>
      <c r="H44" s="21">
        <f t="shared" si="2"/>
        <v>83.333333333333329</v>
      </c>
      <c r="I44" s="21"/>
      <c r="J44" s="21"/>
      <c r="K44" s="6">
        <v>11</v>
      </c>
      <c r="L44" s="61">
        <f t="shared" si="3"/>
        <v>100</v>
      </c>
      <c r="M44" s="21">
        <v>7</v>
      </c>
      <c r="N44" s="21">
        <f t="shared" si="4"/>
        <v>77.777777777777771</v>
      </c>
      <c r="O44" s="44">
        <f t="shared" si="5"/>
        <v>90</v>
      </c>
      <c r="P44" s="22"/>
      <c r="Q44" s="43"/>
      <c r="R44" s="43"/>
    </row>
    <row r="45" spans="1:18" s="81" customFormat="1">
      <c r="A45" s="25">
        <v>34</v>
      </c>
      <c r="B45" s="79" t="s">
        <v>63</v>
      </c>
      <c r="C45" s="21">
        <v>18</v>
      </c>
      <c r="D45" s="21">
        <f t="shared" si="0"/>
        <v>85.714285714285708</v>
      </c>
      <c r="E45" s="21">
        <v>10</v>
      </c>
      <c r="F45" s="21">
        <f t="shared" si="1"/>
        <v>52.631578947368418</v>
      </c>
      <c r="G45" s="21">
        <v>19</v>
      </c>
      <c r="H45" s="21">
        <f t="shared" si="2"/>
        <v>79.166666666666671</v>
      </c>
      <c r="I45" s="21"/>
      <c r="J45" s="21"/>
      <c r="K45" s="80">
        <v>8</v>
      </c>
      <c r="L45" s="61">
        <f t="shared" si="3"/>
        <v>72.727272727272734</v>
      </c>
      <c r="M45" s="21">
        <v>5</v>
      </c>
      <c r="N45" s="21">
        <f t="shared" si="4"/>
        <v>55.555555555555557</v>
      </c>
      <c r="O45" s="44">
        <f t="shared" si="5"/>
        <v>65</v>
      </c>
      <c r="P45" s="22"/>
    </row>
    <row r="46" spans="1:18">
      <c r="A46" s="50">
        <v>35</v>
      </c>
      <c r="B46" s="51" t="s">
        <v>64</v>
      </c>
      <c r="C46" s="52"/>
      <c r="D46" s="21">
        <f t="shared" si="0"/>
        <v>0</v>
      </c>
      <c r="E46" s="21">
        <v>0</v>
      </c>
      <c r="F46" s="21">
        <f t="shared" si="1"/>
        <v>0</v>
      </c>
      <c r="G46" s="21">
        <v>0</v>
      </c>
      <c r="H46" s="21">
        <f t="shared" si="2"/>
        <v>0</v>
      </c>
      <c r="I46" s="21"/>
      <c r="J46" s="21"/>
      <c r="K46" s="6">
        <v>0</v>
      </c>
      <c r="L46" s="61">
        <f t="shared" si="3"/>
        <v>0</v>
      </c>
      <c r="M46" s="21">
        <v>2</v>
      </c>
      <c r="N46" s="21">
        <f>M46*100/9</f>
        <v>22.222222222222221</v>
      </c>
      <c r="O46" s="44">
        <f t="shared" si="5"/>
        <v>10</v>
      </c>
      <c r="P46" s="22"/>
      <c r="Q46" s="43"/>
      <c r="R46" s="43"/>
    </row>
    <row r="47" spans="1:18">
      <c r="A47" s="25">
        <v>36</v>
      </c>
      <c r="B47" s="45" t="s">
        <v>65</v>
      </c>
      <c r="C47" s="21">
        <v>20</v>
      </c>
      <c r="D47" s="21">
        <f t="shared" si="0"/>
        <v>95.238095238095227</v>
      </c>
      <c r="E47" s="21">
        <v>14</v>
      </c>
      <c r="F47" s="21">
        <f t="shared" si="1"/>
        <v>73.684210526315795</v>
      </c>
      <c r="G47" s="21">
        <v>23</v>
      </c>
      <c r="H47" s="21">
        <f t="shared" si="2"/>
        <v>95.833333333333329</v>
      </c>
      <c r="I47" s="21"/>
      <c r="J47" s="21"/>
      <c r="K47" s="6">
        <v>11</v>
      </c>
      <c r="L47" s="61">
        <f t="shared" si="3"/>
        <v>100</v>
      </c>
      <c r="M47" s="21">
        <v>6</v>
      </c>
      <c r="N47" s="21">
        <f t="shared" si="4"/>
        <v>66.666666666666671</v>
      </c>
      <c r="O47" s="44">
        <f t="shared" si="5"/>
        <v>85</v>
      </c>
      <c r="P47" s="22"/>
      <c r="Q47" s="43"/>
      <c r="R47" s="43"/>
    </row>
    <row r="48" spans="1:18">
      <c r="A48" s="25">
        <v>37</v>
      </c>
      <c r="B48" s="45" t="s">
        <v>66</v>
      </c>
      <c r="C48" s="21">
        <v>20</v>
      </c>
      <c r="D48" s="21">
        <f t="shared" si="0"/>
        <v>95.238095238095227</v>
      </c>
      <c r="E48" s="21">
        <v>14</v>
      </c>
      <c r="F48" s="21">
        <f t="shared" si="1"/>
        <v>73.684210526315795</v>
      </c>
      <c r="G48" s="21">
        <v>23</v>
      </c>
      <c r="H48" s="21">
        <f t="shared" si="2"/>
        <v>95.833333333333329</v>
      </c>
      <c r="I48" s="21"/>
      <c r="J48" s="21"/>
      <c r="K48" s="6">
        <v>9</v>
      </c>
      <c r="L48" s="61">
        <f t="shared" si="3"/>
        <v>81.818181818181827</v>
      </c>
      <c r="M48" s="21">
        <v>7</v>
      </c>
      <c r="N48" s="21">
        <f t="shared" si="4"/>
        <v>77.777777777777771</v>
      </c>
      <c r="O48" s="44">
        <f t="shared" si="5"/>
        <v>80</v>
      </c>
      <c r="P48" s="22"/>
      <c r="Q48" s="43"/>
      <c r="R48" s="43"/>
    </row>
    <row r="49" spans="1:18">
      <c r="A49" s="25">
        <v>38</v>
      </c>
      <c r="B49" s="45" t="s">
        <v>67</v>
      </c>
      <c r="C49" s="21">
        <v>18</v>
      </c>
      <c r="D49" s="21">
        <f t="shared" si="0"/>
        <v>85.714285714285708</v>
      </c>
      <c r="E49" s="52">
        <v>13</v>
      </c>
      <c r="F49" s="21">
        <f t="shared" si="1"/>
        <v>68.421052631578945</v>
      </c>
      <c r="G49" s="52">
        <v>20</v>
      </c>
      <c r="H49" s="21">
        <f t="shared" si="2"/>
        <v>83.333333333333329</v>
      </c>
      <c r="I49" s="52"/>
      <c r="J49" s="21"/>
      <c r="K49" s="68">
        <v>9</v>
      </c>
      <c r="L49" s="61">
        <f t="shared" si="3"/>
        <v>81.818181818181827</v>
      </c>
      <c r="M49" s="52">
        <v>6</v>
      </c>
      <c r="N49" s="21">
        <f t="shared" si="4"/>
        <v>66.666666666666671</v>
      </c>
      <c r="O49" s="44">
        <f t="shared" si="5"/>
        <v>75</v>
      </c>
      <c r="P49" s="54"/>
      <c r="Q49" s="43"/>
      <c r="R49" s="43"/>
    </row>
    <row r="50" spans="1:18">
      <c r="A50" s="25">
        <v>39</v>
      </c>
      <c r="B50" s="45" t="s">
        <v>68</v>
      </c>
      <c r="C50" s="21">
        <v>17</v>
      </c>
      <c r="D50" s="21">
        <f t="shared" si="0"/>
        <v>80.952380952380949</v>
      </c>
      <c r="E50" s="21">
        <v>11</v>
      </c>
      <c r="F50" s="21">
        <f t="shared" si="1"/>
        <v>57.89473684210526</v>
      </c>
      <c r="G50" s="21">
        <v>15</v>
      </c>
      <c r="H50" s="21">
        <f t="shared" si="2"/>
        <v>62.5</v>
      </c>
      <c r="I50" s="21"/>
      <c r="J50" s="21"/>
      <c r="K50" s="6">
        <v>7</v>
      </c>
      <c r="L50" s="61">
        <f t="shared" si="3"/>
        <v>63.636363636363633</v>
      </c>
      <c r="M50" s="21">
        <v>5</v>
      </c>
      <c r="N50" s="21">
        <f t="shared" si="4"/>
        <v>55.555555555555557</v>
      </c>
      <c r="O50" s="44">
        <f t="shared" si="5"/>
        <v>60</v>
      </c>
      <c r="P50" s="22"/>
      <c r="Q50" s="43"/>
      <c r="R50" s="43"/>
    </row>
    <row r="51" spans="1:18">
      <c r="A51" s="25" t="s">
        <v>18</v>
      </c>
      <c r="B51" s="45" t="s">
        <v>69</v>
      </c>
      <c r="C51" s="21">
        <v>13</v>
      </c>
      <c r="D51" s="21">
        <f t="shared" si="0"/>
        <v>61.904761904761905</v>
      </c>
      <c r="E51" s="21">
        <v>15</v>
      </c>
      <c r="F51" s="21">
        <f t="shared" si="1"/>
        <v>78.94736842105263</v>
      </c>
      <c r="G51" s="21">
        <v>19</v>
      </c>
      <c r="H51" s="21">
        <f t="shared" si="2"/>
        <v>79.166666666666671</v>
      </c>
      <c r="I51" s="21"/>
      <c r="J51" s="21"/>
      <c r="K51" s="6">
        <v>8</v>
      </c>
      <c r="L51" s="61">
        <f t="shared" si="3"/>
        <v>72.727272727272734</v>
      </c>
      <c r="M51" s="21">
        <v>5</v>
      </c>
      <c r="N51" s="21">
        <f t="shared" si="4"/>
        <v>55.555555555555557</v>
      </c>
      <c r="O51" s="44">
        <f t="shared" si="5"/>
        <v>65</v>
      </c>
      <c r="P51" s="22"/>
      <c r="Q51" s="43"/>
      <c r="R51" s="43"/>
    </row>
    <row r="52" spans="1:18">
      <c r="A52" s="25" t="s">
        <v>19</v>
      </c>
      <c r="B52" s="45" t="s">
        <v>70</v>
      </c>
      <c r="C52" s="21">
        <v>16</v>
      </c>
      <c r="D52" s="21">
        <f t="shared" si="0"/>
        <v>76.19047619047619</v>
      </c>
      <c r="E52" s="21">
        <v>14</v>
      </c>
      <c r="F52" s="21">
        <f t="shared" si="1"/>
        <v>73.684210526315795</v>
      </c>
      <c r="G52" s="21">
        <v>16</v>
      </c>
      <c r="H52" s="21">
        <f t="shared" si="2"/>
        <v>66.666666666666671</v>
      </c>
      <c r="I52" s="21"/>
      <c r="J52" s="21"/>
      <c r="K52" s="6">
        <v>9</v>
      </c>
      <c r="L52" s="61">
        <f t="shared" si="3"/>
        <v>81.818181818181827</v>
      </c>
      <c r="M52" s="21">
        <v>6</v>
      </c>
      <c r="N52" s="21">
        <f t="shared" si="4"/>
        <v>66.666666666666671</v>
      </c>
      <c r="O52" s="44">
        <f t="shared" si="5"/>
        <v>75</v>
      </c>
      <c r="P52" s="22"/>
      <c r="Q52" s="43"/>
      <c r="R52" s="43"/>
    </row>
    <row r="53" spans="1:18">
      <c r="A53" s="50">
        <v>42</v>
      </c>
      <c r="B53" s="51" t="s">
        <v>71</v>
      </c>
      <c r="C53" s="52"/>
      <c r="D53" s="21">
        <f t="shared" si="0"/>
        <v>0</v>
      </c>
      <c r="E53" s="21">
        <v>0</v>
      </c>
      <c r="F53" s="21">
        <f t="shared" si="1"/>
        <v>0</v>
      </c>
      <c r="G53" s="21">
        <v>0</v>
      </c>
      <c r="H53" s="21">
        <f t="shared" si="2"/>
        <v>0</v>
      </c>
      <c r="I53" s="21"/>
      <c r="J53" s="21"/>
      <c r="K53" s="68">
        <v>0</v>
      </c>
      <c r="L53" s="61">
        <f t="shared" si="3"/>
        <v>0</v>
      </c>
      <c r="M53" s="21">
        <v>0</v>
      </c>
      <c r="N53" s="21">
        <f t="shared" si="4"/>
        <v>0</v>
      </c>
      <c r="O53" s="44">
        <f t="shared" si="5"/>
        <v>0</v>
      </c>
      <c r="P53" s="22"/>
      <c r="Q53" s="43"/>
      <c r="R53" s="43"/>
    </row>
    <row r="54" spans="1:18">
      <c r="A54" s="25">
        <v>43</v>
      </c>
      <c r="B54" s="45" t="s">
        <v>72</v>
      </c>
      <c r="C54" s="21">
        <v>12</v>
      </c>
      <c r="D54" s="21">
        <f t="shared" si="0"/>
        <v>57.142857142857139</v>
      </c>
      <c r="E54" s="21">
        <v>14</v>
      </c>
      <c r="F54" s="21">
        <f t="shared" si="1"/>
        <v>73.684210526315795</v>
      </c>
      <c r="G54" s="21">
        <v>18</v>
      </c>
      <c r="H54" s="21">
        <f t="shared" si="2"/>
        <v>75</v>
      </c>
      <c r="I54" s="21"/>
      <c r="J54" s="21"/>
      <c r="K54" s="6">
        <v>6</v>
      </c>
      <c r="L54" s="61">
        <f t="shared" si="3"/>
        <v>54.54545454545454</v>
      </c>
      <c r="M54" s="21">
        <v>7</v>
      </c>
      <c r="N54" s="21">
        <f t="shared" si="4"/>
        <v>77.777777777777771</v>
      </c>
      <c r="O54" s="44">
        <f t="shared" si="5"/>
        <v>65</v>
      </c>
      <c r="P54" s="22"/>
      <c r="Q54" s="43"/>
      <c r="R54" s="43"/>
    </row>
    <row r="55" spans="1:18">
      <c r="A55" s="25">
        <v>44</v>
      </c>
      <c r="B55" s="45" t="s">
        <v>73</v>
      </c>
      <c r="C55" s="21">
        <v>17</v>
      </c>
      <c r="D55" s="21">
        <f t="shared" si="0"/>
        <v>80.952380952380949</v>
      </c>
      <c r="E55" s="21">
        <v>14</v>
      </c>
      <c r="F55" s="21">
        <f t="shared" si="1"/>
        <v>73.684210526315795</v>
      </c>
      <c r="G55" s="21">
        <v>16</v>
      </c>
      <c r="H55" s="21">
        <f t="shared" si="2"/>
        <v>66.666666666666671</v>
      </c>
      <c r="I55" s="21"/>
      <c r="J55" s="21"/>
      <c r="K55" s="6">
        <v>7</v>
      </c>
      <c r="L55" s="61">
        <f t="shared" si="3"/>
        <v>63.636363636363633</v>
      </c>
      <c r="M55" s="21">
        <v>5</v>
      </c>
      <c r="N55" s="21">
        <f t="shared" si="4"/>
        <v>55.555555555555557</v>
      </c>
      <c r="O55" s="44">
        <f t="shared" si="5"/>
        <v>60</v>
      </c>
      <c r="P55" s="22"/>
      <c r="Q55" s="43"/>
      <c r="R55" s="43"/>
    </row>
    <row r="56" spans="1:18">
      <c r="A56" s="25">
        <v>45</v>
      </c>
      <c r="B56" s="45" t="s">
        <v>74</v>
      </c>
      <c r="C56" s="21">
        <v>14</v>
      </c>
      <c r="D56" s="21">
        <f t="shared" si="0"/>
        <v>66.666666666666657</v>
      </c>
      <c r="E56" s="21">
        <v>13</v>
      </c>
      <c r="F56" s="21">
        <f t="shared" si="1"/>
        <v>68.421052631578945</v>
      </c>
      <c r="G56" s="21">
        <v>20</v>
      </c>
      <c r="H56" s="21">
        <f t="shared" si="2"/>
        <v>83.333333333333329</v>
      </c>
      <c r="I56" s="21"/>
      <c r="J56" s="21"/>
      <c r="K56" s="6">
        <v>6</v>
      </c>
      <c r="L56" s="61">
        <f t="shared" si="3"/>
        <v>54.54545454545454</v>
      </c>
      <c r="M56" s="21">
        <v>6</v>
      </c>
      <c r="N56" s="21">
        <f t="shared" si="4"/>
        <v>66.666666666666671</v>
      </c>
      <c r="O56" s="44">
        <f t="shared" si="5"/>
        <v>60</v>
      </c>
      <c r="P56" s="22"/>
      <c r="Q56" s="43"/>
      <c r="R56" s="43"/>
    </row>
    <row r="57" spans="1:18">
      <c r="A57" s="25">
        <v>46</v>
      </c>
      <c r="B57" s="45" t="s">
        <v>75</v>
      </c>
      <c r="C57" s="21">
        <v>18</v>
      </c>
      <c r="D57" s="21">
        <f t="shared" si="0"/>
        <v>85.714285714285708</v>
      </c>
      <c r="E57" s="21">
        <v>15</v>
      </c>
      <c r="F57" s="21">
        <f t="shared" si="1"/>
        <v>78.94736842105263</v>
      </c>
      <c r="G57" s="21">
        <v>19</v>
      </c>
      <c r="H57" s="21">
        <f t="shared" si="2"/>
        <v>79.166666666666671</v>
      </c>
      <c r="I57" s="21"/>
      <c r="J57" s="21"/>
      <c r="K57" s="6">
        <v>5</v>
      </c>
      <c r="L57" s="61">
        <f t="shared" si="3"/>
        <v>45.454545454545453</v>
      </c>
      <c r="M57" s="21">
        <v>7</v>
      </c>
      <c r="N57" s="21">
        <f t="shared" si="4"/>
        <v>77.777777777777771</v>
      </c>
      <c r="O57" s="44">
        <f t="shared" si="5"/>
        <v>60</v>
      </c>
      <c r="P57" s="22"/>
      <c r="Q57" s="43"/>
      <c r="R57" s="43"/>
    </row>
    <row r="58" spans="1:18">
      <c r="A58" s="25">
        <v>47</v>
      </c>
      <c r="B58" s="45" t="s">
        <v>76</v>
      </c>
      <c r="C58" s="21">
        <v>21</v>
      </c>
      <c r="D58" s="21">
        <f t="shared" si="0"/>
        <v>100</v>
      </c>
      <c r="E58" s="21">
        <v>19</v>
      </c>
      <c r="F58" s="21">
        <f t="shared" si="1"/>
        <v>100</v>
      </c>
      <c r="G58" s="21">
        <v>24</v>
      </c>
      <c r="H58" s="21">
        <f t="shared" si="2"/>
        <v>100</v>
      </c>
      <c r="I58" s="21"/>
      <c r="J58" s="21"/>
      <c r="K58" s="68">
        <v>11</v>
      </c>
      <c r="L58" s="61">
        <f t="shared" si="3"/>
        <v>100</v>
      </c>
      <c r="M58" s="21">
        <v>9</v>
      </c>
      <c r="N58" s="21">
        <f t="shared" si="4"/>
        <v>100</v>
      </c>
      <c r="O58" s="44">
        <f t="shared" si="5"/>
        <v>100</v>
      </c>
      <c r="P58" s="22"/>
      <c r="Q58" s="43"/>
      <c r="R58" s="43"/>
    </row>
    <row r="59" spans="1:18">
      <c r="A59" s="25">
        <v>48</v>
      </c>
      <c r="B59" s="45" t="s">
        <v>77</v>
      </c>
      <c r="C59" s="21">
        <v>17</v>
      </c>
      <c r="D59" s="21">
        <f t="shared" si="0"/>
        <v>80.952380952380949</v>
      </c>
      <c r="E59" s="21">
        <v>15</v>
      </c>
      <c r="F59" s="21">
        <f t="shared" si="1"/>
        <v>78.94736842105263</v>
      </c>
      <c r="G59" s="21">
        <v>21</v>
      </c>
      <c r="H59" s="21">
        <f t="shared" si="2"/>
        <v>87.5</v>
      </c>
      <c r="I59" s="21"/>
      <c r="J59" s="21"/>
      <c r="K59" s="6">
        <v>11</v>
      </c>
      <c r="L59" s="61">
        <f t="shared" si="3"/>
        <v>100</v>
      </c>
      <c r="M59" s="21">
        <v>8</v>
      </c>
      <c r="N59" s="21">
        <f t="shared" si="4"/>
        <v>88.888888888888886</v>
      </c>
      <c r="O59" s="44">
        <f t="shared" si="5"/>
        <v>95</v>
      </c>
      <c r="P59" s="22"/>
      <c r="Q59" s="43"/>
      <c r="R59" s="43"/>
    </row>
    <row r="60" spans="1:18">
      <c r="A60" s="25">
        <v>49</v>
      </c>
      <c r="B60" s="45" t="s">
        <v>78</v>
      </c>
      <c r="C60" s="21">
        <v>16</v>
      </c>
      <c r="D60" s="21">
        <f t="shared" si="0"/>
        <v>76.19047619047619</v>
      </c>
      <c r="E60" s="21">
        <v>13</v>
      </c>
      <c r="F60" s="21">
        <f t="shared" si="1"/>
        <v>68.421052631578945</v>
      </c>
      <c r="G60" s="21">
        <v>23</v>
      </c>
      <c r="H60" s="21">
        <f t="shared" si="2"/>
        <v>95.833333333333329</v>
      </c>
      <c r="I60" s="21"/>
      <c r="J60" s="21"/>
      <c r="K60" s="6">
        <v>8</v>
      </c>
      <c r="L60" s="61">
        <f t="shared" si="3"/>
        <v>72.727272727272734</v>
      </c>
      <c r="M60" s="21">
        <v>6</v>
      </c>
      <c r="N60" s="21">
        <f t="shared" si="4"/>
        <v>66.666666666666671</v>
      </c>
      <c r="O60" s="44">
        <f t="shared" si="5"/>
        <v>70</v>
      </c>
      <c r="P60" s="22"/>
      <c r="Q60" s="43"/>
      <c r="R60" s="43"/>
    </row>
    <row r="61" spans="1:18" s="75" customFormat="1">
      <c r="A61" s="69">
        <v>50</v>
      </c>
      <c r="B61" s="70" t="s">
        <v>79</v>
      </c>
      <c r="C61" s="71">
        <v>9</v>
      </c>
      <c r="D61" s="71">
        <f t="shared" si="0"/>
        <v>42.857142857142854</v>
      </c>
      <c r="E61" s="71">
        <v>14</v>
      </c>
      <c r="F61" s="71">
        <f t="shared" si="1"/>
        <v>73.684210526315795</v>
      </c>
      <c r="G61" s="71">
        <v>16</v>
      </c>
      <c r="H61" s="71">
        <f t="shared" si="2"/>
        <v>66.666666666666671</v>
      </c>
      <c r="I61" s="71"/>
      <c r="J61" s="71"/>
      <c r="K61" s="72">
        <v>6</v>
      </c>
      <c r="L61" s="73">
        <f t="shared" si="3"/>
        <v>54.54545454545454</v>
      </c>
      <c r="M61" s="21">
        <v>7</v>
      </c>
      <c r="N61" s="21">
        <f t="shared" si="4"/>
        <v>77.777777777777771</v>
      </c>
      <c r="O61" s="44">
        <f t="shared" si="5"/>
        <v>65</v>
      </c>
      <c r="P61" s="74"/>
    </row>
    <row r="62" spans="1:18">
      <c r="A62" s="25">
        <v>51</v>
      </c>
      <c r="B62" s="45" t="s">
        <v>80</v>
      </c>
      <c r="C62" s="21">
        <v>17</v>
      </c>
      <c r="D62" s="21">
        <f t="shared" si="0"/>
        <v>80.952380952380949</v>
      </c>
      <c r="E62" s="21">
        <v>14</v>
      </c>
      <c r="F62" s="21">
        <f t="shared" si="1"/>
        <v>73.684210526315795</v>
      </c>
      <c r="G62" s="21">
        <v>21</v>
      </c>
      <c r="H62" s="21">
        <f t="shared" si="2"/>
        <v>87.5</v>
      </c>
      <c r="I62" s="21"/>
      <c r="J62" s="21"/>
      <c r="K62" s="6">
        <v>8</v>
      </c>
      <c r="L62" s="61">
        <f t="shared" si="3"/>
        <v>72.727272727272734</v>
      </c>
      <c r="M62" s="21">
        <v>7</v>
      </c>
      <c r="N62" s="21">
        <f t="shared" si="4"/>
        <v>77.777777777777771</v>
      </c>
      <c r="O62" s="44">
        <f t="shared" si="5"/>
        <v>75</v>
      </c>
      <c r="P62" s="22"/>
      <c r="Q62" s="43"/>
      <c r="R62" s="43"/>
    </row>
    <row r="63" spans="1:18">
      <c r="A63" s="25">
        <v>52</v>
      </c>
      <c r="B63" s="45" t="s">
        <v>81</v>
      </c>
      <c r="C63" s="21">
        <v>17</v>
      </c>
      <c r="D63" s="21">
        <f t="shared" si="0"/>
        <v>80.952380952380949</v>
      </c>
      <c r="E63" s="21">
        <v>17</v>
      </c>
      <c r="F63" s="21">
        <f t="shared" si="1"/>
        <v>89.473684210526315</v>
      </c>
      <c r="G63" s="21">
        <v>21</v>
      </c>
      <c r="H63" s="21">
        <f t="shared" si="2"/>
        <v>87.5</v>
      </c>
      <c r="I63" s="21"/>
      <c r="J63" s="21"/>
      <c r="K63" s="6">
        <v>9</v>
      </c>
      <c r="L63" s="61">
        <f t="shared" si="3"/>
        <v>81.818181818181827</v>
      </c>
      <c r="M63" s="21">
        <v>7</v>
      </c>
      <c r="N63" s="21">
        <f>M63*100/9</f>
        <v>77.777777777777771</v>
      </c>
      <c r="O63" s="44">
        <f t="shared" si="5"/>
        <v>80</v>
      </c>
      <c r="P63" s="22"/>
      <c r="Q63" s="43"/>
      <c r="R63" s="43"/>
    </row>
    <row r="64" spans="1:18">
      <c r="A64" s="25">
        <v>53</v>
      </c>
      <c r="B64" s="45" t="s">
        <v>82</v>
      </c>
      <c r="C64" s="21">
        <v>18</v>
      </c>
      <c r="D64" s="21">
        <f t="shared" si="0"/>
        <v>85.714285714285708</v>
      </c>
      <c r="E64" s="21">
        <v>18</v>
      </c>
      <c r="F64" s="21">
        <f t="shared" si="1"/>
        <v>94.736842105263165</v>
      </c>
      <c r="G64" s="21">
        <v>24</v>
      </c>
      <c r="H64" s="21">
        <f t="shared" si="2"/>
        <v>100</v>
      </c>
      <c r="I64" s="21"/>
      <c r="J64" s="21"/>
      <c r="K64" s="6">
        <v>10</v>
      </c>
      <c r="L64" s="61">
        <f t="shared" si="3"/>
        <v>90.909090909090907</v>
      </c>
      <c r="M64" s="21">
        <v>8</v>
      </c>
      <c r="N64" s="21">
        <f t="shared" si="4"/>
        <v>88.888888888888886</v>
      </c>
      <c r="O64" s="44">
        <f t="shared" si="5"/>
        <v>90</v>
      </c>
      <c r="P64" s="22"/>
      <c r="Q64" s="43"/>
      <c r="R64" s="43"/>
    </row>
    <row r="65" spans="1:18">
      <c r="A65" s="25" t="s">
        <v>20</v>
      </c>
      <c r="B65" s="45" t="s">
        <v>83</v>
      </c>
      <c r="C65" s="21">
        <v>13</v>
      </c>
      <c r="D65" s="21">
        <f t="shared" si="0"/>
        <v>61.904761904761905</v>
      </c>
      <c r="E65" s="21">
        <v>13</v>
      </c>
      <c r="F65" s="21">
        <f t="shared" si="1"/>
        <v>68.421052631578945</v>
      </c>
      <c r="G65" s="21">
        <v>15</v>
      </c>
      <c r="H65" s="21">
        <f t="shared" si="2"/>
        <v>62.5</v>
      </c>
      <c r="I65" s="21"/>
      <c r="J65" s="21"/>
      <c r="K65" s="6">
        <v>7</v>
      </c>
      <c r="L65" s="61">
        <f t="shared" si="3"/>
        <v>63.636363636363633</v>
      </c>
      <c r="M65" s="21">
        <v>6</v>
      </c>
      <c r="N65" s="21">
        <f t="shared" si="4"/>
        <v>66.666666666666671</v>
      </c>
      <c r="O65" s="44">
        <f t="shared" si="5"/>
        <v>65</v>
      </c>
      <c r="P65" s="22"/>
      <c r="Q65" s="43"/>
      <c r="R65" s="43"/>
    </row>
    <row r="66" spans="1:18">
      <c r="A66" s="25">
        <v>55</v>
      </c>
      <c r="B66" s="45" t="s">
        <v>84</v>
      </c>
      <c r="C66" s="21">
        <v>15</v>
      </c>
      <c r="D66" s="21">
        <f t="shared" si="0"/>
        <v>71.428571428571431</v>
      </c>
      <c r="E66" s="21">
        <v>12</v>
      </c>
      <c r="F66" s="21">
        <f t="shared" si="1"/>
        <v>63.157894736842103</v>
      </c>
      <c r="G66" s="21">
        <v>17</v>
      </c>
      <c r="H66" s="21">
        <f t="shared" si="2"/>
        <v>70.833333333333329</v>
      </c>
      <c r="I66" s="21"/>
      <c r="J66" s="21"/>
      <c r="K66" s="6">
        <v>7</v>
      </c>
      <c r="L66" s="61">
        <f t="shared" si="3"/>
        <v>63.636363636363633</v>
      </c>
      <c r="M66" s="21">
        <v>7</v>
      </c>
      <c r="N66" s="21">
        <f t="shared" si="4"/>
        <v>77.777777777777771</v>
      </c>
      <c r="O66" s="44">
        <f t="shared" si="5"/>
        <v>70</v>
      </c>
      <c r="P66" s="22"/>
      <c r="Q66" s="43"/>
      <c r="R66" s="43"/>
    </row>
    <row r="67" spans="1:18">
      <c r="A67" s="27">
        <v>56</v>
      </c>
      <c r="B67" s="45" t="s">
        <v>85</v>
      </c>
      <c r="C67" s="21">
        <v>15</v>
      </c>
      <c r="D67" s="21">
        <f t="shared" si="0"/>
        <v>71.428571428571431</v>
      </c>
      <c r="E67" s="21">
        <v>13</v>
      </c>
      <c r="F67" s="21">
        <f t="shared" si="1"/>
        <v>68.421052631578945</v>
      </c>
      <c r="G67" s="21">
        <v>19</v>
      </c>
      <c r="H67" s="21">
        <f t="shared" si="2"/>
        <v>79.166666666666671</v>
      </c>
      <c r="I67" s="21"/>
      <c r="J67" s="21"/>
      <c r="K67" s="6">
        <v>6</v>
      </c>
      <c r="L67" s="61">
        <f t="shared" si="3"/>
        <v>54.54545454545454</v>
      </c>
      <c r="M67" s="21">
        <v>5</v>
      </c>
      <c r="N67" s="21">
        <f t="shared" si="4"/>
        <v>55.555555555555557</v>
      </c>
      <c r="O67" s="44">
        <f t="shared" si="5"/>
        <v>55</v>
      </c>
      <c r="P67" s="22"/>
      <c r="Q67" s="43"/>
      <c r="R67" s="43"/>
    </row>
    <row r="68" spans="1:18">
      <c r="A68" s="25">
        <v>57</v>
      </c>
      <c r="B68" s="45" t="s">
        <v>86</v>
      </c>
      <c r="C68" s="21">
        <v>15</v>
      </c>
      <c r="D68" s="21">
        <f t="shared" si="0"/>
        <v>71.428571428571431</v>
      </c>
      <c r="E68" s="21">
        <v>12</v>
      </c>
      <c r="F68" s="21">
        <f t="shared" si="1"/>
        <v>63.157894736842103</v>
      </c>
      <c r="G68" s="21">
        <v>17</v>
      </c>
      <c r="H68" s="21">
        <f t="shared" si="2"/>
        <v>70.833333333333329</v>
      </c>
      <c r="I68" s="21"/>
      <c r="J68" s="21"/>
      <c r="K68" s="28">
        <v>5</v>
      </c>
      <c r="L68" s="61">
        <f t="shared" si="3"/>
        <v>45.454545454545453</v>
      </c>
      <c r="M68" s="21">
        <v>5</v>
      </c>
      <c r="N68" s="21">
        <f t="shared" si="4"/>
        <v>55.555555555555557</v>
      </c>
      <c r="O68" s="44">
        <f t="shared" si="5"/>
        <v>50</v>
      </c>
      <c r="P68" s="22"/>
      <c r="Q68" s="43"/>
      <c r="R68" s="43"/>
    </row>
    <row r="69" spans="1:18">
      <c r="A69" s="25">
        <v>58</v>
      </c>
      <c r="B69" s="45" t="s">
        <v>87</v>
      </c>
      <c r="C69" s="21">
        <v>16</v>
      </c>
      <c r="D69" s="21">
        <f t="shared" si="0"/>
        <v>76.19047619047619</v>
      </c>
      <c r="E69" s="21">
        <v>14</v>
      </c>
      <c r="F69" s="21">
        <f t="shared" si="1"/>
        <v>73.684210526315795</v>
      </c>
      <c r="G69" s="21">
        <v>21</v>
      </c>
      <c r="H69" s="21">
        <f t="shared" si="2"/>
        <v>87.5</v>
      </c>
      <c r="I69" s="21"/>
      <c r="J69" s="21"/>
      <c r="K69" s="28">
        <v>9</v>
      </c>
      <c r="L69" s="61">
        <f t="shared" si="3"/>
        <v>81.818181818181827</v>
      </c>
      <c r="M69" s="21">
        <v>8</v>
      </c>
      <c r="N69" s="21">
        <f t="shared" si="4"/>
        <v>88.888888888888886</v>
      </c>
      <c r="O69" s="44">
        <f t="shared" si="5"/>
        <v>85</v>
      </c>
      <c r="P69" s="22"/>
      <c r="Q69" s="43"/>
      <c r="R69" s="43"/>
    </row>
    <row r="70" spans="1:18">
      <c r="A70" s="25">
        <v>59</v>
      </c>
      <c r="B70" s="45" t="s">
        <v>88</v>
      </c>
      <c r="C70" s="21">
        <v>14</v>
      </c>
      <c r="D70" s="21">
        <f t="shared" si="0"/>
        <v>66.666666666666657</v>
      </c>
      <c r="E70" s="21">
        <v>15</v>
      </c>
      <c r="F70" s="21">
        <f t="shared" si="1"/>
        <v>78.94736842105263</v>
      </c>
      <c r="G70" s="21">
        <v>17</v>
      </c>
      <c r="H70" s="21">
        <f t="shared" si="2"/>
        <v>70.833333333333329</v>
      </c>
      <c r="I70" s="21"/>
      <c r="J70" s="21"/>
      <c r="K70" s="28">
        <v>11</v>
      </c>
      <c r="L70" s="61">
        <f t="shared" si="3"/>
        <v>100</v>
      </c>
      <c r="M70" s="21">
        <v>7</v>
      </c>
      <c r="N70" s="21">
        <f t="shared" si="4"/>
        <v>77.777777777777771</v>
      </c>
      <c r="O70" s="44">
        <f t="shared" si="5"/>
        <v>90</v>
      </c>
      <c r="P70" s="22"/>
      <c r="Q70" s="43"/>
      <c r="R70" s="43"/>
    </row>
    <row r="71" spans="1:18">
      <c r="A71" s="25">
        <v>60</v>
      </c>
      <c r="B71" s="45" t="s">
        <v>89</v>
      </c>
      <c r="C71" s="21">
        <v>18</v>
      </c>
      <c r="D71" s="21">
        <f t="shared" si="0"/>
        <v>85.714285714285708</v>
      </c>
      <c r="E71" s="21">
        <v>13</v>
      </c>
      <c r="F71" s="21">
        <f t="shared" si="1"/>
        <v>68.421052631578945</v>
      </c>
      <c r="G71" s="21">
        <v>20</v>
      </c>
      <c r="H71" s="21">
        <f t="shared" si="2"/>
        <v>83.333333333333329</v>
      </c>
      <c r="I71" s="21"/>
      <c r="J71" s="21"/>
      <c r="K71" s="28">
        <v>10</v>
      </c>
      <c r="L71" s="61">
        <f t="shared" si="3"/>
        <v>90.909090909090907</v>
      </c>
      <c r="M71" s="21">
        <v>7</v>
      </c>
      <c r="N71" s="21">
        <f t="shared" si="4"/>
        <v>77.777777777777771</v>
      </c>
      <c r="O71" s="44">
        <f t="shared" si="5"/>
        <v>85</v>
      </c>
      <c r="P71" s="22"/>
      <c r="Q71" s="43"/>
      <c r="R71" s="43"/>
    </row>
    <row r="72" spans="1:18">
      <c r="A72" s="25">
        <v>61</v>
      </c>
      <c r="B72" s="47" t="s">
        <v>90</v>
      </c>
      <c r="C72" s="21">
        <v>12</v>
      </c>
      <c r="D72" s="21">
        <f t="shared" si="0"/>
        <v>57.142857142857139</v>
      </c>
      <c r="E72" s="21">
        <v>16</v>
      </c>
      <c r="F72" s="21">
        <f t="shared" si="1"/>
        <v>84.21052631578948</v>
      </c>
      <c r="G72" s="21">
        <v>18</v>
      </c>
      <c r="H72" s="21">
        <f t="shared" si="2"/>
        <v>75</v>
      </c>
      <c r="I72" s="21"/>
      <c r="J72" s="21"/>
      <c r="K72" s="28">
        <v>6</v>
      </c>
      <c r="L72" s="61">
        <f t="shared" si="3"/>
        <v>54.54545454545454</v>
      </c>
      <c r="M72" s="21">
        <v>6</v>
      </c>
      <c r="N72" s="21">
        <f t="shared" si="4"/>
        <v>66.666666666666671</v>
      </c>
      <c r="O72" s="44">
        <f t="shared" si="5"/>
        <v>60</v>
      </c>
      <c r="P72" s="22"/>
      <c r="Q72" s="43"/>
      <c r="R72" s="43"/>
    </row>
    <row r="73" spans="1:18" s="75" customFormat="1">
      <c r="A73" s="69">
        <v>62</v>
      </c>
      <c r="B73" s="76" t="s">
        <v>91</v>
      </c>
      <c r="C73" s="71">
        <v>7</v>
      </c>
      <c r="D73" s="71">
        <f t="shared" si="0"/>
        <v>33.333333333333329</v>
      </c>
      <c r="E73" s="71">
        <v>11</v>
      </c>
      <c r="F73" s="71">
        <f t="shared" ref="F73:F74" si="6">E73*100/19</f>
        <v>57.89473684210526</v>
      </c>
      <c r="G73" s="71">
        <v>16</v>
      </c>
      <c r="H73" s="71">
        <f t="shared" ref="H73:H74" si="7">G73*100/24</f>
        <v>66.666666666666671</v>
      </c>
      <c r="I73" s="71"/>
      <c r="J73" s="71"/>
      <c r="K73" s="77">
        <v>5</v>
      </c>
      <c r="L73" s="73">
        <f t="shared" ref="L73:L74" si="8">K73/$K$7*100</f>
        <v>45.454545454545453</v>
      </c>
      <c r="M73" s="21">
        <v>7</v>
      </c>
      <c r="N73" s="21">
        <f t="shared" ref="N73:N74" si="9">M73*100/9</f>
        <v>77.777777777777771</v>
      </c>
      <c r="O73" s="44">
        <f t="shared" ref="O73:O74" si="10">(K73+M73)*100/20</f>
        <v>60</v>
      </c>
      <c r="P73" s="74"/>
    </row>
    <row r="74" spans="1:18" s="75" customFormat="1">
      <c r="A74" s="69">
        <v>63</v>
      </c>
      <c r="B74" s="76" t="s">
        <v>111</v>
      </c>
      <c r="C74" s="71">
        <v>3</v>
      </c>
      <c r="D74" s="71">
        <f t="shared" si="0"/>
        <v>14.285714285714285</v>
      </c>
      <c r="E74" s="71">
        <v>5</v>
      </c>
      <c r="F74" s="71">
        <f t="shared" si="6"/>
        <v>26.315789473684209</v>
      </c>
      <c r="G74" s="71">
        <v>9</v>
      </c>
      <c r="H74" s="71">
        <f t="shared" si="7"/>
        <v>37.5</v>
      </c>
      <c r="I74" s="71"/>
      <c r="J74" s="71"/>
      <c r="K74" s="77">
        <v>0</v>
      </c>
      <c r="L74" s="73">
        <f t="shared" si="8"/>
        <v>0</v>
      </c>
      <c r="M74" s="21">
        <v>4</v>
      </c>
      <c r="N74" s="21">
        <f t="shared" si="9"/>
        <v>44.444444444444443</v>
      </c>
      <c r="O74" s="44">
        <f t="shared" si="10"/>
        <v>20</v>
      </c>
      <c r="P74" s="74"/>
    </row>
    <row r="75" spans="1:18">
      <c r="A75" s="28">
        <v>64</v>
      </c>
      <c r="B75" s="44"/>
      <c r="C75" s="21"/>
      <c r="D75" s="21">
        <v>4</v>
      </c>
      <c r="E75" s="21"/>
      <c r="F75" s="21">
        <v>3</v>
      </c>
      <c r="G75" s="21"/>
      <c r="H75" s="21">
        <v>2</v>
      </c>
      <c r="I75" s="21"/>
      <c r="J75" s="21"/>
      <c r="K75" s="28"/>
      <c r="L75" s="60"/>
      <c r="M75" s="21"/>
      <c r="N75" s="21"/>
      <c r="O75" s="22">
        <v>4</v>
      </c>
      <c r="P75" s="22"/>
      <c r="Q75" s="43"/>
      <c r="R75" s="43"/>
    </row>
    <row r="76" spans="1:18">
      <c r="A76" s="28">
        <v>65</v>
      </c>
      <c r="B76" s="44"/>
      <c r="C76" s="21"/>
      <c r="D76" s="21"/>
      <c r="E76" s="21"/>
      <c r="F76" s="21"/>
      <c r="G76" s="21"/>
      <c r="H76" s="21"/>
      <c r="I76" s="21"/>
      <c r="J76" s="21"/>
      <c r="K76" s="28"/>
      <c r="L76" s="60"/>
      <c r="M76" s="21"/>
      <c r="N76" s="21"/>
      <c r="O76" s="22"/>
      <c r="P76" s="22"/>
      <c r="Q76" s="43"/>
      <c r="R76" s="43"/>
    </row>
    <row r="77" spans="1:18">
      <c r="A77" s="29">
        <v>66</v>
      </c>
      <c r="B77" s="24"/>
      <c r="C77" s="21"/>
      <c r="D77" s="21"/>
      <c r="E77" s="21"/>
      <c r="F77" s="21"/>
      <c r="G77" s="21"/>
      <c r="H77" s="21"/>
      <c r="I77" s="21"/>
      <c r="J77" s="21"/>
      <c r="K77" s="28"/>
      <c r="L77" s="60"/>
      <c r="M77" s="21"/>
      <c r="N77" s="21"/>
      <c r="O77" s="22"/>
      <c r="P77" s="22"/>
      <c r="Q77" s="43"/>
      <c r="R77" s="43"/>
    </row>
    <row r="78" spans="1:18">
      <c r="A78" s="28">
        <v>67</v>
      </c>
      <c r="B78" s="24"/>
      <c r="C78" s="21"/>
      <c r="D78" s="21"/>
      <c r="E78" s="21"/>
      <c r="F78" s="21"/>
      <c r="G78" s="21"/>
      <c r="H78" s="21"/>
      <c r="I78" s="21"/>
      <c r="J78" s="21"/>
      <c r="K78" s="28"/>
      <c r="L78" s="60"/>
      <c r="M78" s="21"/>
      <c r="N78" s="21"/>
      <c r="O78" s="22"/>
      <c r="P78" s="22"/>
      <c r="Q78" s="43"/>
      <c r="R78" s="43"/>
    </row>
    <row r="79" spans="1:18">
      <c r="A79" s="28" t="s">
        <v>21</v>
      </c>
      <c r="B79" s="24"/>
      <c r="C79" s="21"/>
      <c r="D79" s="21"/>
      <c r="E79" s="21"/>
      <c r="F79" s="21"/>
      <c r="G79" s="21"/>
      <c r="H79" s="21"/>
      <c r="I79" s="21"/>
      <c r="J79" s="21"/>
      <c r="K79" s="28"/>
      <c r="L79" s="60"/>
      <c r="M79" s="21"/>
      <c r="N79" s="21"/>
      <c r="O79" s="22"/>
      <c r="P79" s="22"/>
      <c r="Q79" s="43"/>
      <c r="R79" s="43"/>
    </row>
    <row r="80" spans="1:18">
      <c r="A80" s="28">
        <v>69</v>
      </c>
      <c r="B80" s="24"/>
      <c r="C80" s="21"/>
      <c r="D80" s="21"/>
      <c r="E80" s="21"/>
      <c r="F80" s="21"/>
      <c r="G80" s="21"/>
      <c r="H80" s="21"/>
      <c r="I80" s="21"/>
      <c r="J80" s="21"/>
      <c r="K80" s="28"/>
      <c r="L80" s="60"/>
      <c r="M80" s="21"/>
      <c r="N80" s="21"/>
      <c r="O80" s="22"/>
      <c r="P80" s="22"/>
      <c r="Q80" s="43"/>
      <c r="R80" s="43"/>
    </row>
    <row r="81" spans="1:18">
      <c r="A81" s="28" t="s">
        <v>22</v>
      </c>
      <c r="B81" s="24"/>
      <c r="C81" s="21"/>
      <c r="D81" s="21"/>
      <c r="E81" s="21"/>
      <c r="F81" s="21"/>
      <c r="G81" s="21"/>
      <c r="H81" s="21"/>
      <c r="I81" s="21"/>
      <c r="J81" s="21"/>
      <c r="K81" s="28"/>
      <c r="L81" s="60"/>
      <c r="M81" s="21"/>
      <c r="N81" s="21"/>
      <c r="O81" s="22"/>
      <c r="P81" s="22"/>
      <c r="Q81" s="43"/>
      <c r="R81" s="43"/>
    </row>
    <row r="82" spans="1:18">
      <c r="A82" s="28">
        <v>71</v>
      </c>
      <c r="B82" s="24"/>
      <c r="C82" s="21"/>
      <c r="D82" s="21"/>
      <c r="E82" s="21"/>
      <c r="F82" s="21"/>
      <c r="G82" s="21"/>
      <c r="H82" s="21"/>
      <c r="I82" s="21"/>
      <c r="J82" s="21"/>
      <c r="K82" s="28"/>
      <c r="L82" s="60"/>
      <c r="M82" s="21"/>
      <c r="N82" s="21"/>
      <c r="O82" s="22"/>
      <c r="P82" s="22"/>
      <c r="Q82" s="43"/>
      <c r="R82" s="43"/>
    </row>
    <row r="83" spans="1:18">
      <c r="A83" s="28">
        <v>72</v>
      </c>
      <c r="B83" s="24"/>
      <c r="C83" s="21"/>
      <c r="D83" s="21"/>
      <c r="E83" s="21"/>
      <c r="F83" s="21"/>
      <c r="G83" s="21"/>
      <c r="H83" s="21"/>
      <c r="I83" s="21"/>
      <c r="J83" s="21"/>
      <c r="K83" s="28"/>
      <c r="L83" s="60"/>
      <c r="M83" s="21"/>
      <c r="N83" s="21"/>
      <c r="O83" s="22"/>
      <c r="P83" s="22"/>
      <c r="Q83" s="43"/>
      <c r="R83" s="43"/>
    </row>
    <row r="84" spans="1:18">
      <c r="A84" s="28">
        <v>73</v>
      </c>
      <c r="B84" s="24"/>
      <c r="C84" s="21"/>
      <c r="D84" s="21"/>
      <c r="E84" s="21"/>
      <c r="F84" s="21"/>
      <c r="G84" s="21"/>
      <c r="H84" s="30"/>
      <c r="I84" s="21"/>
      <c r="J84" s="21"/>
      <c r="K84" s="28"/>
      <c r="L84" s="60"/>
      <c r="M84" s="21"/>
      <c r="N84" s="21"/>
      <c r="O84" s="22"/>
      <c r="P84" s="22"/>
      <c r="Q84" s="43"/>
      <c r="R84" s="43"/>
    </row>
    <row r="85" spans="1:18">
      <c r="A85" s="28">
        <v>74</v>
      </c>
      <c r="B85" s="24"/>
      <c r="C85" s="21"/>
      <c r="D85" s="21"/>
      <c r="E85" s="33"/>
      <c r="F85" s="33"/>
      <c r="G85" s="33" t="s">
        <v>23</v>
      </c>
      <c r="H85" s="34"/>
      <c r="I85" s="33"/>
      <c r="J85" s="33"/>
      <c r="K85" s="31"/>
      <c r="L85" s="62"/>
      <c r="M85" s="33"/>
      <c r="N85" s="33"/>
      <c r="O85" s="33"/>
      <c r="P85" s="33"/>
      <c r="Q85" s="43"/>
      <c r="R85" s="43"/>
    </row>
    <row r="86" spans="1:18">
      <c r="A86" s="28">
        <v>75</v>
      </c>
      <c r="B86" s="24"/>
      <c r="C86" s="21"/>
      <c r="D86" s="21"/>
    </row>
    <row r="87" spans="1:18">
      <c r="A87" s="28">
        <v>76</v>
      </c>
      <c r="B87" s="24"/>
      <c r="C87" s="21"/>
      <c r="D87" s="21"/>
    </row>
    <row r="88" spans="1:18">
      <c r="A88" s="28">
        <v>77</v>
      </c>
      <c r="B88" s="24"/>
      <c r="C88" s="21"/>
      <c r="D88" s="21"/>
    </row>
    <row r="89" spans="1:18">
      <c r="A89" s="31"/>
      <c r="B89" s="32"/>
      <c r="C89" s="33"/>
      <c r="D89" s="33"/>
    </row>
    <row r="91" spans="1:18">
      <c r="A91" s="31"/>
    </row>
    <row r="92" spans="1:18">
      <c r="A92" s="31"/>
    </row>
    <row r="93" spans="1:18">
      <c r="A93" s="31"/>
    </row>
    <row r="94" spans="1:18">
      <c r="A94" s="31"/>
    </row>
  </sheetData>
  <mergeCells count="4">
    <mergeCell ref="A1:P1"/>
    <mergeCell ref="A2:P4"/>
    <mergeCell ref="C6:N6"/>
    <mergeCell ref="O6:P6"/>
  </mergeCells>
  <conditionalFormatting sqref="D8:D74">
    <cfRule type="cellIs" dxfId="35" priority="6" operator="lessThan">
      <formula>50</formula>
    </cfRule>
  </conditionalFormatting>
  <conditionalFormatting sqref="F8:F74">
    <cfRule type="cellIs" dxfId="34" priority="5" operator="lessThan">
      <formula>50</formula>
    </cfRule>
  </conditionalFormatting>
  <conditionalFormatting sqref="H8:H74">
    <cfRule type="cellIs" dxfId="33" priority="4" operator="lessThan">
      <formula>50</formula>
    </cfRule>
  </conditionalFormatting>
  <conditionalFormatting sqref="L8:L74">
    <cfRule type="cellIs" dxfId="32" priority="3" operator="lessThan">
      <formula>50</formula>
    </cfRule>
  </conditionalFormatting>
  <conditionalFormatting sqref="N8:N74">
    <cfRule type="cellIs" dxfId="31" priority="2" operator="lessThan">
      <formula>50</formula>
    </cfRule>
  </conditionalFormatting>
  <conditionalFormatting sqref="O8:O74">
    <cfRule type="cellIs" dxfId="30" priority="1" operator="lessThan">
      <formula>50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4"/>
  <sheetViews>
    <sheetView workbookViewId="0">
      <selection activeCell="X56" sqref="X56"/>
    </sheetView>
  </sheetViews>
  <sheetFormatPr defaultRowHeight="15"/>
  <cols>
    <col min="1" max="1" width="3.7109375" style="43" customWidth="1"/>
    <col min="2" max="2" width="30" style="43" customWidth="1"/>
    <col min="3" max="10" width="4.7109375" style="43" customWidth="1"/>
    <col min="11" max="11" width="4.140625" style="43" customWidth="1"/>
    <col min="12" max="14" width="4.7109375" style="43" customWidth="1"/>
    <col min="15" max="15" width="5.28515625" style="43" customWidth="1"/>
    <col min="16" max="16" width="5.42578125" style="43" customWidth="1"/>
    <col min="17" max="17" width="3.7109375" style="43" customWidth="1"/>
    <col min="18" max="16384" width="9.140625" style="43"/>
  </cols>
  <sheetData>
    <row r="1" spans="1:16" ht="23.25">
      <c r="A1" s="100" t="s">
        <v>108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>
      <c r="A2" s="103" t="s">
        <v>109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ht="24">
      <c r="A5" s="9" t="s">
        <v>4</v>
      </c>
      <c r="B5" s="9" t="s">
        <v>5</v>
      </c>
      <c r="C5" s="10" t="s">
        <v>25</v>
      </c>
      <c r="D5" s="10" t="s">
        <v>93</v>
      </c>
      <c r="E5" s="10" t="s">
        <v>92</v>
      </c>
      <c r="F5" s="11" t="s">
        <v>94</v>
      </c>
      <c r="G5" s="49" t="s">
        <v>95</v>
      </c>
      <c r="H5" s="49" t="s">
        <v>96</v>
      </c>
      <c r="I5" s="49" t="s">
        <v>97</v>
      </c>
      <c r="J5" s="49" t="s">
        <v>98</v>
      </c>
      <c r="K5" s="56" t="s">
        <v>100</v>
      </c>
      <c r="L5" s="59" t="s">
        <v>99</v>
      </c>
      <c r="M5" s="12" t="s">
        <v>101</v>
      </c>
      <c r="N5" s="12" t="s">
        <v>99</v>
      </c>
      <c r="O5" s="13" t="s">
        <v>6</v>
      </c>
      <c r="P5" s="13" t="s">
        <v>7</v>
      </c>
    </row>
    <row r="6" spans="1:16" ht="15.75" customHeight="1">
      <c r="A6" s="17"/>
      <c r="B6" s="18"/>
      <c r="C6" s="112" t="s">
        <v>110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 t="s">
        <v>9</v>
      </c>
      <c r="P6" s="115"/>
    </row>
    <row r="7" spans="1:16">
      <c r="A7" s="19"/>
      <c r="B7" s="20"/>
      <c r="C7" s="21">
        <v>21</v>
      </c>
      <c r="D7" s="21"/>
      <c r="E7" s="21">
        <v>19</v>
      </c>
      <c r="F7" s="21"/>
      <c r="G7" s="21">
        <v>24</v>
      </c>
      <c r="H7" s="21"/>
      <c r="I7" s="21"/>
      <c r="J7" s="21"/>
      <c r="K7" s="28">
        <v>11</v>
      </c>
      <c r="L7" s="60"/>
      <c r="M7" s="21">
        <v>9</v>
      </c>
      <c r="N7" s="21"/>
      <c r="O7" s="22"/>
      <c r="P7" s="22"/>
    </row>
    <row r="8" spans="1:16">
      <c r="A8" s="23">
        <v>1</v>
      </c>
      <c r="B8" s="45" t="s">
        <v>30</v>
      </c>
      <c r="C8" s="21">
        <v>19</v>
      </c>
      <c r="D8" s="21">
        <f>C8/21*100</f>
        <v>90.476190476190482</v>
      </c>
      <c r="E8" s="21">
        <v>17</v>
      </c>
      <c r="F8" s="21">
        <f>E8*100/19</f>
        <v>89.473684210526315</v>
      </c>
      <c r="G8" s="21">
        <v>23</v>
      </c>
      <c r="H8" s="21">
        <f>G8*100/24</f>
        <v>95.833333333333329</v>
      </c>
      <c r="I8" s="21"/>
      <c r="J8" s="21"/>
      <c r="K8" s="6">
        <v>10</v>
      </c>
      <c r="L8" s="61">
        <f>K8/$K$7*100</f>
        <v>90.909090909090907</v>
      </c>
      <c r="M8" s="21">
        <v>7</v>
      </c>
      <c r="N8" s="21">
        <f>M8*100/9</f>
        <v>77.777777777777771</v>
      </c>
      <c r="O8" s="44">
        <f>(K8+M8)*100/20</f>
        <v>85</v>
      </c>
      <c r="P8" s="22"/>
    </row>
    <row r="9" spans="1:16">
      <c r="A9" s="25">
        <v>2</v>
      </c>
      <c r="B9" s="45" t="s">
        <v>31</v>
      </c>
      <c r="C9" s="21">
        <v>16</v>
      </c>
      <c r="D9" s="21">
        <f t="shared" ref="D9:D74" si="0">C9/21*100</f>
        <v>76.19047619047619</v>
      </c>
      <c r="E9" s="21">
        <v>15</v>
      </c>
      <c r="F9" s="21">
        <f t="shared" ref="F9:F72" si="1">E9*100/19</f>
        <v>78.94736842105263</v>
      </c>
      <c r="G9" s="21">
        <v>20</v>
      </c>
      <c r="H9" s="21">
        <f t="shared" ref="H9:H72" si="2">G9*100/24</f>
        <v>83.333333333333329</v>
      </c>
      <c r="I9" s="21"/>
      <c r="J9" s="21"/>
      <c r="K9" s="6">
        <v>10</v>
      </c>
      <c r="L9" s="61">
        <f t="shared" ref="L9:L72" si="3">K9/$K$7*100</f>
        <v>90.909090909090907</v>
      </c>
      <c r="M9" s="21">
        <v>8</v>
      </c>
      <c r="N9" s="21">
        <f t="shared" ref="N9:N72" si="4">M9*100/9</f>
        <v>88.888888888888886</v>
      </c>
      <c r="O9" s="44">
        <f t="shared" ref="O9:O72" si="5">(K9+M9)*100/20</f>
        <v>90</v>
      </c>
      <c r="P9" s="22"/>
    </row>
    <row r="10" spans="1:16">
      <c r="A10" s="25">
        <v>3</v>
      </c>
      <c r="B10" s="45" t="s">
        <v>32</v>
      </c>
      <c r="C10" s="21">
        <v>17</v>
      </c>
      <c r="D10" s="21">
        <f t="shared" si="0"/>
        <v>80.952380952380949</v>
      </c>
      <c r="E10" s="21">
        <v>13</v>
      </c>
      <c r="F10" s="21">
        <f t="shared" si="1"/>
        <v>68.421052631578945</v>
      </c>
      <c r="G10" s="21">
        <v>16</v>
      </c>
      <c r="H10" s="21">
        <f t="shared" si="2"/>
        <v>66.666666666666671</v>
      </c>
      <c r="I10" s="21"/>
      <c r="J10" s="21"/>
      <c r="K10" s="6">
        <v>6</v>
      </c>
      <c r="L10" s="61">
        <f t="shared" si="3"/>
        <v>54.54545454545454</v>
      </c>
      <c r="M10" s="21">
        <v>8</v>
      </c>
      <c r="N10" s="21">
        <f t="shared" si="4"/>
        <v>88.888888888888886</v>
      </c>
      <c r="O10" s="44">
        <f t="shared" si="5"/>
        <v>70</v>
      </c>
      <c r="P10" s="22"/>
    </row>
    <row r="11" spans="1:16">
      <c r="A11" s="25">
        <v>4</v>
      </c>
      <c r="B11" s="45" t="s">
        <v>33</v>
      </c>
      <c r="C11" s="21">
        <v>13</v>
      </c>
      <c r="D11" s="21">
        <f t="shared" si="0"/>
        <v>61.904761904761905</v>
      </c>
      <c r="E11" s="21">
        <v>13</v>
      </c>
      <c r="F11" s="21">
        <f t="shared" si="1"/>
        <v>68.421052631578945</v>
      </c>
      <c r="G11" s="21">
        <v>19</v>
      </c>
      <c r="H11" s="21">
        <f t="shared" si="2"/>
        <v>79.166666666666671</v>
      </c>
      <c r="I11" s="21"/>
      <c r="J11" s="21"/>
      <c r="K11" s="6">
        <v>9</v>
      </c>
      <c r="L11" s="61">
        <f t="shared" si="3"/>
        <v>81.818181818181827</v>
      </c>
      <c r="M11" s="21">
        <v>7</v>
      </c>
      <c r="N11" s="21">
        <f t="shared" si="4"/>
        <v>77.777777777777771</v>
      </c>
      <c r="O11" s="44">
        <f t="shared" si="5"/>
        <v>80</v>
      </c>
      <c r="P11" s="22"/>
    </row>
    <row r="12" spans="1:16">
      <c r="A12" s="25">
        <v>5</v>
      </c>
      <c r="B12" s="45" t="s">
        <v>34</v>
      </c>
      <c r="C12" s="21">
        <v>13</v>
      </c>
      <c r="D12" s="21">
        <f t="shared" si="0"/>
        <v>61.904761904761905</v>
      </c>
      <c r="E12" s="21">
        <v>14</v>
      </c>
      <c r="F12" s="21">
        <f t="shared" si="1"/>
        <v>73.684210526315795</v>
      </c>
      <c r="G12" s="21">
        <v>19</v>
      </c>
      <c r="H12" s="21">
        <f t="shared" si="2"/>
        <v>79.166666666666671</v>
      </c>
      <c r="I12" s="21"/>
      <c r="J12" s="21"/>
      <c r="K12" s="6">
        <v>8</v>
      </c>
      <c r="L12" s="61">
        <f t="shared" si="3"/>
        <v>72.727272727272734</v>
      </c>
      <c r="M12" s="26">
        <v>7</v>
      </c>
      <c r="N12" s="21">
        <f t="shared" si="4"/>
        <v>77.777777777777771</v>
      </c>
      <c r="O12" s="44">
        <f t="shared" si="5"/>
        <v>75</v>
      </c>
      <c r="P12" s="22"/>
    </row>
    <row r="13" spans="1:16">
      <c r="A13" s="25">
        <v>6</v>
      </c>
      <c r="B13" s="45" t="s">
        <v>35</v>
      </c>
      <c r="C13" s="21">
        <v>17</v>
      </c>
      <c r="D13" s="21">
        <f t="shared" si="0"/>
        <v>80.952380952380949</v>
      </c>
      <c r="E13" s="21">
        <v>15</v>
      </c>
      <c r="F13" s="21">
        <f t="shared" si="1"/>
        <v>78.94736842105263</v>
      </c>
      <c r="G13" s="21">
        <v>19</v>
      </c>
      <c r="H13" s="21">
        <f t="shared" si="2"/>
        <v>79.166666666666671</v>
      </c>
      <c r="I13" s="21"/>
      <c r="J13" s="21"/>
      <c r="K13" s="68">
        <v>10</v>
      </c>
      <c r="L13" s="61">
        <f t="shared" si="3"/>
        <v>90.909090909090907</v>
      </c>
      <c r="M13" s="21">
        <v>8</v>
      </c>
      <c r="N13" s="21">
        <f t="shared" si="4"/>
        <v>88.888888888888886</v>
      </c>
      <c r="O13" s="44">
        <f t="shared" si="5"/>
        <v>90</v>
      </c>
      <c r="P13" s="22"/>
    </row>
    <row r="14" spans="1:16">
      <c r="A14" s="25">
        <v>7</v>
      </c>
      <c r="B14" s="45" t="s">
        <v>36</v>
      </c>
      <c r="C14" s="21">
        <v>20</v>
      </c>
      <c r="D14" s="21">
        <f t="shared" si="0"/>
        <v>95.238095238095227</v>
      </c>
      <c r="E14" s="21">
        <v>17</v>
      </c>
      <c r="F14" s="21">
        <f t="shared" si="1"/>
        <v>89.473684210526315</v>
      </c>
      <c r="G14" s="21">
        <v>23</v>
      </c>
      <c r="H14" s="21">
        <f t="shared" si="2"/>
        <v>95.833333333333329</v>
      </c>
      <c r="I14" s="21"/>
      <c r="J14" s="21"/>
      <c r="K14" s="6">
        <v>10</v>
      </c>
      <c r="L14" s="61">
        <f t="shared" si="3"/>
        <v>90.909090909090907</v>
      </c>
      <c r="M14" s="21">
        <v>7</v>
      </c>
      <c r="N14" s="21">
        <f t="shared" si="4"/>
        <v>77.777777777777771</v>
      </c>
      <c r="O14" s="44">
        <f t="shared" si="5"/>
        <v>85</v>
      </c>
      <c r="P14" s="22"/>
    </row>
    <row r="15" spans="1:16" ht="14.25" customHeight="1">
      <c r="A15" s="25">
        <v>8</v>
      </c>
      <c r="B15" s="46" t="s">
        <v>37</v>
      </c>
      <c r="C15" s="21">
        <v>16</v>
      </c>
      <c r="D15" s="21">
        <f t="shared" si="0"/>
        <v>76.19047619047619</v>
      </c>
      <c r="E15" s="21">
        <v>13</v>
      </c>
      <c r="F15" s="21">
        <f t="shared" si="1"/>
        <v>68.421052631578945</v>
      </c>
      <c r="G15" s="21">
        <v>16</v>
      </c>
      <c r="H15" s="21">
        <f t="shared" si="2"/>
        <v>66.666666666666671</v>
      </c>
      <c r="I15" s="21"/>
      <c r="J15" s="21"/>
      <c r="K15" s="6">
        <v>6</v>
      </c>
      <c r="L15" s="61">
        <f t="shared" si="3"/>
        <v>54.54545454545454</v>
      </c>
      <c r="M15" s="21">
        <v>7</v>
      </c>
      <c r="N15" s="21">
        <f t="shared" si="4"/>
        <v>77.777777777777771</v>
      </c>
      <c r="O15" s="44">
        <f t="shared" si="5"/>
        <v>65</v>
      </c>
      <c r="P15" s="22"/>
    </row>
    <row r="16" spans="1:16">
      <c r="A16" s="25">
        <v>9</v>
      </c>
      <c r="B16" s="45" t="s">
        <v>38</v>
      </c>
      <c r="C16" s="21">
        <v>16</v>
      </c>
      <c r="D16" s="21">
        <f t="shared" si="0"/>
        <v>76.19047619047619</v>
      </c>
      <c r="E16" s="21">
        <v>14</v>
      </c>
      <c r="F16" s="21">
        <f t="shared" si="1"/>
        <v>73.684210526315795</v>
      </c>
      <c r="G16" s="21">
        <v>22</v>
      </c>
      <c r="H16" s="21">
        <f t="shared" si="2"/>
        <v>91.666666666666671</v>
      </c>
      <c r="I16" s="21"/>
      <c r="J16" s="21"/>
      <c r="K16" s="68">
        <v>8</v>
      </c>
      <c r="L16" s="61">
        <f t="shared" si="3"/>
        <v>72.727272727272734</v>
      </c>
      <c r="M16" s="21">
        <v>8</v>
      </c>
      <c r="N16" s="21">
        <f t="shared" si="4"/>
        <v>88.888888888888886</v>
      </c>
      <c r="O16" s="44">
        <f t="shared" si="5"/>
        <v>80</v>
      </c>
      <c r="P16" s="22"/>
    </row>
    <row r="17" spans="1:16">
      <c r="A17" s="50">
        <v>10</v>
      </c>
      <c r="B17" s="51" t="s">
        <v>39</v>
      </c>
      <c r="C17" s="52"/>
      <c r="D17" s="21">
        <f t="shared" si="0"/>
        <v>0</v>
      </c>
      <c r="E17" s="52">
        <v>0</v>
      </c>
      <c r="F17" s="21">
        <f t="shared" si="1"/>
        <v>0</v>
      </c>
      <c r="G17" s="52">
        <v>0</v>
      </c>
      <c r="H17" s="21">
        <f t="shared" si="2"/>
        <v>0</v>
      </c>
      <c r="I17" s="52"/>
      <c r="J17" s="21"/>
      <c r="K17" s="68">
        <v>0</v>
      </c>
      <c r="L17" s="61">
        <f t="shared" si="3"/>
        <v>0</v>
      </c>
      <c r="M17" s="52">
        <v>0</v>
      </c>
      <c r="N17" s="21">
        <f t="shared" si="4"/>
        <v>0</v>
      </c>
      <c r="O17" s="44">
        <f t="shared" si="5"/>
        <v>0</v>
      </c>
      <c r="P17" s="54"/>
    </row>
    <row r="18" spans="1:16">
      <c r="A18" s="25">
        <v>11</v>
      </c>
      <c r="B18" s="45" t="s">
        <v>40</v>
      </c>
      <c r="C18" s="21">
        <v>14</v>
      </c>
      <c r="D18" s="21">
        <f t="shared" si="0"/>
        <v>66.666666666666657</v>
      </c>
      <c r="E18" s="21">
        <v>15</v>
      </c>
      <c r="F18" s="21">
        <f t="shared" si="1"/>
        <v>78.94736842105263</v>
      </c>
      <c r="G18" s="21">
        <v>19</v>
      </c>
      <c r="H18" s="21">
        <f t="shared" si="2"/>
        <v>79.166666666666671</v>
      </c>
      <c r="I18" s="21"/>
      <c r="J18" s="21"/>
      <c r="K18" s="6">
        <v>6</v>
      </c>
      <c r="L18" s="61">
        <f t="shared" si="3"/>
        <v>54.54545454545454</v>
      </c>
      <c r="M18" s="21">
        <v>7</v>
      </c>
      <c r="N18" s="21">
        <f t="shared" si="4"/>
        <v>77.777777777777771</v>
      </c>
      <c r="O18" s="44">
        <f t="shared" si="5"/>
        <v>65</v>
      </c>
      <c r="P18" s="22"/>
    </row>
    <row r="19" spans="1:16">
      <c r="A19" s="25">
        <v>12</v>
      </c>
      <c r="B19" s="46" t="s">
        <v>41</v>
      </c>
      <c r="C19" s="21">
        <v>18</v>
      </c>
      <c r="D19" s="21">
        <f t="shared" si="0"/>
        <v>85.714285714285708</v>
      </c>
      <c r="E19" s="21">
        <v>17</v>
      </c>
      <c r="F19" s="21">
        <f t="shared" si="1"/>
        <v>89.473684210526315</v>
      </c>
      <c r="G19" s="21">
        <v>24</v>
      </c>
      <c r="H19" s="21">
        <f t="shared" si="2"/>
        <v>100</v>
      </c>
      <c r="I19" s="21"/>
      <c r="J19" s="21"/>
      <c r="K19" s="6">
        <v>9</v>
      </c>
      <c r="L19" s="61">
        <f t="shared" si="3"/>
        <v>81.818181818181827</v>
      </c>
      <c r="M19" s="21">
        <v>7</v>
      </c>
      <c r="N19" s="21">
        <f t="shared" si="4"/>
        <v>77.777777777777771</v>
      </c>
      <c r="O19" s="44">
        <f t="shared" si="5"/>
        <v>80</v>
      </c>
      <c r="P19" s="22"/>
    </row>
    <row r="20" spans="1:16">
      <c r="A20" s="25">
        <v>13</v>
      </c>
      <c r="B20" s="45" t="s">
        <v>42</v>
      </c>
      <c r="C20" s="21">
        <v>16</v>
      </c>
      <c r="D20" s="21">
        <f t="shared" si="0"/>
        <v>76.19047619047619</v>
      </c>
      <c r="E20" s="21">
        <v>16</v>
      </c>
      <c r="F20" s="21">
        <f t="shared" si="1"/>
        <v>84.21052631578948</v>
      </c>
      <c r="G20" s="21">
        <v>21</v>
      </c>
      <c r="H20" s="21">
        <f t="shared" si="2"/>
        <v>87.5</v>
      </c>
      <c r="I20" s="21"/>
      <c r="J20" s="21"/>
      <c r="K20" s="6">
        <v>8</v>
      </c>
      <c r="L20" s="61">
        <f t="shared" si="3"/>
        <v>72.727272727272734</v>
      </c>
      <c r="M20" s="21">
        <v>7</v>
      </c>
      <c r="N20" s="21">
        <f t="shared" si="4"/>
        <v>77.777777777777771</v>
      </c>
      <c r="O20" s="44">
        <f t="shared" si="5"/>
        <v>75</v>
      </c>
      <c r="P20" s="22"/>
    </row>
    <row r="21" spans="1:16">
      <c r="A21" s="25" t="s">
        <v>12</v>
      </c>
      <c r="B21" s="45" t="s">
        <v>43</v>
      </c>
      <c r="C21" s="21">
        <v>11</v>
      </c>
      <c r="D21" s="21">
        <f t="shared" si="0"/>
        <v>52.380952380952387</v>
      </c>
      <c r="E21" s="21">
        <v>12</v>
      </c>
      <c r="F21" s="21">
        <f t="shared" si="1"/>
        <v>63.157894736842103</v>
      </c>
      <c r="G21" s="21">
        <v>11</v>
      </c>
      <c r="H21" s="21">
        <f t="shared" si="2"/>
        <v>45.833333333333336</v>
      </c>
      <c r="I21" s="21"/>
      <c r="J21" s="21"/>
      <c r="K21" s="6">
        <v>3</v>
      </c>
      <c r="L21" s="61">
        <f t="shared" si="3"/>
        <v>27.27272727272727</v>
      </c>
      <c r="M21" s="21">
        <v>6</v>
      </c>
      <c r="N21" s="21">
        <f t="shared" si="4"/>
        <v>66.666666666666671</v>
      </c>
      <c r="O21" s="44">
        <f t="shared" si="5"/>
        <v>45</v>
      </c>
      <c r="P21" s="22"/>
    </row>
    <row r="22" spans="1:16">
      <c r="A22" s="25">
        <v>15</v>
      </c>
      <c r="B22" s="45" t="s">
        <v>44</v>
      </c>
      <c r="C22" s="21">
        <v>17</v>
      </c>
      <c r="D22" s="21">
        <f t="shared" si="0"/>
        <v>80.952380952380949</v>
      </c>
      <c r="E22" s="21">
        <v>16</v>
      </c>
      <c r="F22" s="21">
        <f t="shared" si="1"/>
        <v>84.21052631578948</v>
      </c>
      <c r="G22" s="21">
        <v>23</v>
      </c>
      <c r="H22" s="21">
        <f t="shared" si="2"/>
        <v>95.833333333333329</v>
      </c>
      <c r="I22" s="21"/>
      <c r="J22" s="21"/>
      <c r="K22" s="6">
        <v>9</v>
      </c>
      <c r="L22" s="61">
        <f t="shared" si="3"/>
        <v>81.818181818181827</v>
      </c>
      <c r="M22" s="21">
        <v>8</v>
      </c>
      <c r="N22" s="21">
        <f t="shared" si="4"/>
        <v>88.888888888888886</v>
      </c>
      <c r="O22" s="44">
        <f t="shared" si="5"/>
        <v>85</v>
      </c>
      <c r="P22" s="22"/>
    </row>
    <row r="23" spans="1:16">
      <c r="A23" s="50" t="s">
        <v>13</v>
      </c>
      <c r="B23" s="51" t="s">
        <v>45</v>
      </c>
      <c r="C23" s="52"/>
      <c r="D23" s="21">
        <f t="shared" si="0"/>
        <v>0</v>
      </c>
      <c r="E23" s="52">
        <v>0</v>
      </c>
      <c r="F23" s="21">
        <f t="shared" si="1"/>
        <v>0</v>
      </c>
      <c r="G23" s="52">
        <v>0</v>
      </c>
      <c r="H23" s="21">
        <f t="shared" si="2"/>
        <v>0</v>
      </c>
      <c r="I23" s="52"/>
      <c r="J23" s="21"/>
      <c r="K23" s="68">
        <v>0</v>
      </c>
      <c r="L23" s="61">
        <f t="shared" si="3"/>
        <v>0</v>
      </c>
      <c r="M23" s="52">
        <v>0</v>
      </c>
      <c r="N23" s="21">
        <f t="shared" si="4"/>
        <v>0</v>
      </c>
      <c r="O23" s="44">
        <f t="shared" si="5"/>
        <v>0</v>
      </c>
      <c r="P23" s="54"/>
    </row>
    <row r="24" spans="1:16">
      <c r="A24" s="50" t="s">
        <v>14</v>
      </c>
      <c r="B24" s="51" t="s">
        <v>46</v>
      </c>
      <c r="C24" s="52"/>
      <c r="D24" s="21">
        <f t="shared" si="0"/>
        <v>0</v>
      </c>
      <c r="E24" s="52">
        <v>0</v>
      </c>
      <c r="F24" s="21">
        <f t="shared" si="1"/>
        <v>0</v>
      </c>
      <c r="G24" s="52">
        <v>0</v>
      </c>
      <c r="H24" s="21">
        <f t="shared" si="2"/>
        <v>0</v>
      </c>
      <c r="I24" s="52"/>
      <c r="J24" s="21"/>
      <c r="K24" s="68">
        <v>0</v>
      </c>
      <c r="L24" s="61">
        <f t="shared" si="3"/>
        <v>0</v>
      </c>
      <c r="M24" s="52">
        <v>0</v>
      </c>
      <c r="N24" s="21">
        <f t="shared" si="4"/>
        <v>0</v>
      </c>
      <c r="O24" s="44">
        <f t="shared" si="5"/>
        <v>0</v>
      </c>
      <c r="P24" s="54"/>
    </row>
    <row r="25" spans="1:16" hidden="1">
      <c r="A25" s="25">
        <v>18</v>
      </c>
      <c r="B25" s="45" t="s">
        <v>47</v>
      </c>
      <c r="C25" s="21"/>
      <c r="D25" s="21">
        <f t="shared" si="0"/>
        <v>0</v>
      </c>
      <c r="E25" s="21"/>
      <c r="F25" s="21">
        <f t="shared" si="1"/>
        <v>0</v>
      </c>
      <c r="G25" s="21"/>
      <c r="H25" s="21">
        <f>G25*100/24</f>
        <v>0</v>
      </c>
      <c r="I25" s="21"/>
      <c r="J25" s="21"/>
      <c r="K25" s="6">
        <v>7</v>
      </c>
      <c r="L25" s="61">
        <f t="shared" si="3"/>
        <v>63.636363636363633</v>
      </c>
      <c r="M25" s="21"/>
      <c r="N25" s="21">
        <f t="shared" si="4"/>
        <v>0</v>
      </c>
      <c r="O25" s="44">
        <f t="shared" si="5"/>
        <v>35</v>
      </c>
      <c r="P25" s="22"/>
    </row>
    <row r="26" spans="1:16" hidden="1">
      <c r="A26" s="25">
        <v>19</v>
      </c>
      <c r="B26" s="45" t="s">
        <v>48</v>
      </c>
      <c r="C26" s="21"/>
      <c r="D26" s="21">
        <f t="shared" si="0"/>
        <v>0</v>
      </c>
      <c r="E26" s="21"/>
      <c r="F26" s="21">
        <f t="shared" si="1"/>
        <v>0</v>
      </c>
      <c r="G26" s="21"/>
      <c r="H26" s="21">
        <f t="shared" si="2"/>
        <v>0</v>
      </c>
      <c r="I26" s="21"/>
      <c r="J26" s="21"/>
      <c r="K26" s="6">
        <v>7</v>
      </c>
      <c r="L26" s="61">
        <f t="shared" si="3"/>
        <v>63.636363636363633</v>
      </c>
      <c r="M26" s="21"/>
      <c r="N26" s="21">
        <f t="shared" si="4"/>
        <v>0</v>
      </c>
      <c r="O26" s="44">
        <f t="shared" si="5"/>
        <v>35</v>
      </c>
      <c r="P26" s="22"/>
    </row>
    <row r="27" spans="1:16" hidden="1">
      <c r="A27" s="25">
        <v>20</v>
      </c>
      <c r="B27" s="45" t="s">
        <v>49</v>
      </c>
      <c r="C27" s="21"/>
      <c r="D27" s="21">
        <f t="shared" si="0"/>
        <v>0</v>
      </c>
      <c r="E27" s="21"/>
      <c r="F27" s="21">
        <f t="shared" si="1"/>
        <v>0</v>
      </c>
      <c r="G27" s="21"/>
      <c r="H27" s="21">
        <f t="shared" si="2"/>
        <v>0</v>
      </c>
      <c r="I27" s="21"/>
      <c r="J27" s="21"/>
      <c r="K27" s="68" t="s">
        <v>112</v>
      </c>
      <c r="L27" s="61" t="e">
        <f t="shared" si="3"/>
        <v>#VALUE!</v>
      </c>
      <c r="M27" s="21"/>
      <c r="N27" s="21">
        <f t="shared" si="4"/>
        <v>0</v>
      </c>
      <c r="O27" s="44" t="e">
        <f t="shared" si="5"/>
        <v>#VALUE!</v>
      </c>
      <c r="P27" s="22"/>
    </row>
    <row r="28" spans="1:16" hidden="1">
      <c r="A28" s="25">
        <v>21</v>
      </c>
      <c r="B28" s="45" t="s">
        <v>50</v>
      </c>
      <c r="C28" s="21"/>
      <c r="D28" s="21">
        <f t="shared" si="0"/>
        <v>0</v>
      </c>
      <c r="E28" s="21"/>
      <c r="F28" s="21">
        <f t="shared" si="1"/>
        <v>0</v>
      </c>
      <c r="G28" s="21"/>
      <c r="H28" s="21">
        <f t="shared" si="2"/>
        <v>0</v>
      </c>
      <c r="I28" s="21"/>
      <c r="J28" s="21"/>
      <c r="K28" s="6">
        <v>9</v>
      </c>
      <c r="L28" s="61">
        <f t="shared" si="3"/>
        <v>81.818181818181827</v>
      </c>
      <c r="M28" s="21"/>
      <c r="N28" s="21">
        <f t="shared" si="4"/>
        <v>0</v>
      </c>
      <c r="O28" s="44">
        <f t="shared" si="5"/>
        <v>45</v>
      </c>
      <c r="P28" s="22"/>
    </row>
    <row r="29" spans="1:16">
      <c r="A29" s="5">
        <v>18</v>
      </c>
      <c r="B29" s="45" t="s">
        <v>47</v>
      </c>
      <c r="C29" s="44">
        <v>14</v>
      </c>
      <c r="D29" s="21">
        <f t="shared" si="0"/>
        <v>66.666666666666657</v>
      </c>
      <c r="E29" s="21">
        <v>14</v>
      </c>
      <c r="F29" s="21">
        <f t="shared" si="1"/>
        <v>73.684210526315795</v>
      </c>
      <c r="G29" s="21">
        <v>18</v>
      </c>
      <c r="H29" s="21">
        <f t="shared" si="2"/>
        <v>75</v>
      </c>
      <c r="I29" s="21"/>
      <c r="J29" s="21"/>
      <c r="K29" s="6">
        <v>7</v>
      </c>
      <c r="L29" s="61">
        <f t="shared" si="3"/>
        <v>63.636363636363633</v>
      </c>
      <c r="M29" s="21">
        <v>8</v>
      </c>
      <c r="N29" s="21">
        <f t="shared" si="4"/>
        <v>88.888888888888886</v>
      </c>
      <c r="O29" s="44">
        <f t="shared" si="5"/>
        <v>75</v>
      </c>
      <c r="P29" s="22"/>
    </row>
    <row r="30" spans="1:16">
      <c r="A30" s="6">
        <v>19</v>
      </c>
      <c r="B30" s="45" t="s">
        <v>48</v>
      </c>
      <c r="C30" s="44">
        <v>17</v>
      </c>
      <c r="D30" s="21">
        <f t="shared" si="0"/>
        <v>80.952380952380949</v>
      </c>
      <c r="E30" s="21">
        <v>15</v>
      </c>
      <c r="F30" s="21">
        <f t="shared" si="1"/>
        <v>78.94736842105263</v>
      </c>
      <c r="G30" s="21">
        <v>22</v>
      </c>
      <c r="H30" s="21">
        <f t="shared" si="2"/>
        <v>91.666666666666671</v>
      </c>
      <c r="I30" s="21"/>
      <c r="J30" s="21"/>
      <c r="K30" s="6">
        <v>7</v>
      </c>
      <c r="L30" s="61">
        <f t="shared" si="3"/>
        <v>63.636363636363633</v>
      </c>
      <c r="M30" s="21">
        <v>4</v>
      </c>
      <c r="N30" s="21">
        <f t="shared" si="4"/>
        <v>44.444444444444443</v>
      </c>
      <c r="O30" s="44">
        <f t="shared" si="5"/>
        <v>55</v>
      </c>
      <c r="P30" s="22"/>
    </row>
    <row r="31" spans="1:16">
      <c r="A31" s="6">
        <v>20</v>
      </c>
      <c r="B31" s="45" t="s">
        <v>49</v>
      </c>
      <c r="C31" s="44">
        <v>15</v>
      </c>
      <c r="D31" s="21">
        <f t="shared" si="0"/>
        <v>71.428571428571431</v>
      </c>
      <c r="E31" s="21">
        <v>15</v>
      </c>
      <c r="F31" s="21">
        <f t="shared" si="1"/>
        <v>78.94736842105263</v>
      </c>
      <c r="G31" s="21">
        <v>22</v>
      </c>
      <c r="H31" s="21">
        <f t="shared" si="2"/>
        <v>91.666666666666671</v>
      </c>
      <c r="I31" s="21"/>
      <c r="J31" s="21"/>
      <c r="K31" s="6">
        <v>10</v>
      </c>
      <c r="L31" s="61">
        <f t="shared" si="3"/>
        <v>90.909090909090907</v>
      </c>
      <c r="M31" s="21">
        <v>7</v>
      </c>
      <c r="N31" s="21">
        <f t="shared" si="4"/>
        <v>77.777777777777771</v>
      </c>
      <c r="O31" s="44">
        <f t="shared" si="5"/>
        <v>85</v>
      </c>
      <c r="P31" s="22"/>
    </row>
    <row r="32" spans="1:16">
      <c r="A32" s="5">
        <v>21</v>
      </c>
      <c r="B32" s="45" t="s">
        <v>50</v>
      </c>
      <c r="C32" s="44">
        <v>13</v>
      </c>
      <c r="D32" s="21">
        <f t="shared" si="0"/>
        <v>61.904761904761905</v>
      </c>
      <c r="E32" s="21">
        <v>13</v>
      </c>
      <c r="F32" s="21">
        <f t="shared" si="1"/>
        <v>68.421052631578945</v>
      </c>
      <c r="G32" s="21">
        <v>18</v>
      </c>
      <c r="H32" s="21">
        <f t="shared" si="2"/>
        <v>75</v>
      </c>
      <c r="I32" s="21"/>
      <c r="J32" s="21"/>
      <c r="K32" s="6">
        <v>9</v>
      </c>
      <c r="L32" s="61">
        <f t="shared" si="3"/>
        <v>81.818181818181827</v>
      </c>
      <c r="M32" s="21">
        <v>5</v>
      </c>
      <c r="N32" s="21">
        <f t="shared" si="4"/>
        <v>55.555555555555557</v>
      </c>
      <c r="O32" s="44">
        <f t="shared" si="5"/>
        <v>70</v>
      </c>
      <c r="P32" s="22"/>
    </row>
    <row r="33" spans="1:16">
      <c r="A33" s="25">
        <v>22</v>
      </c>
      <c r="B33" s="45" t="s">
        <v>51</v>
      </c>
      <c r="C33" s="21">
        <v>20</v>
      </c>
      <c r="D33" s="21">
        <f t="shared" si="0"/>
        <v>95.238095238095227</v>
      </c>
      <c r="E33" s="21">
        <v>12</v>
      </c>
      <c r="F33" s="21">
        <f t="shared" si="1"/>
        <v>63.157894736842103</v>
      </c>
      <c r="G33" s="21">
        <v>20</v>
      </c>
      <c r="H33" s="21">
        <f t="shared" si="2"/>
        <v>83.333333333333329</v>
      </c>
      <c r="I33" s="21"/>
      <c r="J33" s="21"/>
      <c r="K33" s="6">
        <v>8</v>
      </c>
      <c r="L33" s="61">
        <f t="shared" si="3"/>
        <v>72.727272727272734</v>
      </c>
      <c r="M33" s="21">
        <v>5</v>
      </c>
      <c r="N33" s="21">
        <f t="shared" si="4"/>
        <v>55.555555555555557</v>
      </c>
      <c r="O33" s="44">
        <f t="shared" si="5"/>
        <v>65</v>
      </c>
      <c r="P33" s="22"/>
    </row>
    <row r="34" spans="1:16">
      <c r="A34" s="25">
        <v>23</v>
      </c>
      <c r="B34" s="45" t="s">
        <v>52</v>
      </c>
      <c r="C34" s="21">
        <v>20</v>
      </c>
      <c r="D34" s="21">
        <f t="shared" si="0"/>
        <v>95.238095238095227</v>
      </c>
      <c r="E34" s="52">
        <v>18</v>
      </c>
      <c r="F34" s="21">
        <f t="shared" si="1"/>
        <v>94.736842105263165</v>
      </c>
      <c r="G34" s="52">
        <v>24</v>
      </c>
      <c r="H34" s="21">
        <f t="shared" si="2"/>
        <v>100</v>
      </c>
      <c r="I34" s="52"/>
      <c r="J34" s="21"/>
      <c r="K34" s="68">
        <v>11</v>
      </c>
      <c r="L34" s="61">
        <f t="shared" si="3"/>
        <v>100</v>
      </c>
      <c r="M34" s="52">
        <v>8</v>
      </c>
      <c r="N34" s="21">
        <f t="shared" si="4"/>
        <v>88.888888888888886</v>
      </c>
      <c r="O34" s="44">
        <f t="shared" si="5"/>
        <v>95</v>
      </c>
      <c r="P34" s="54"/>
    </row>
    <row r="35" spans="1:16">
      <c r="A35" s="25" t="s">
        <v>15</v>
      </c>
      <c r="B35" s="45" t="s">
        <v>53</v>
      </c>
      <c r="C35" s="21">
        <v>19</v>
      </c>
      <c r="D35" s="21">
        <f t="shared" si="0"/>
        <v>90.476190476190482</v>
      </c>
      <c r="E35" s="21">
        <v>18</v>
      </c>
      <c r="F35" s="21">
        <f t="shared" si="1"/>
        <v>94.736842105263165</v>
      </c>
      <c r="G35" s="21">
        <v>23</v>
      </c>
      <c r="H35" s="21">
        <f t="shared" si="2"/>
        <v>95.833333333333329</v>
      </c>
      <c r="I35" s="21"/>
      <c r="J35" s="21"/>
      <c r="K35" s="6">
        <v>11</v>
      </c>
      <c r="L35" s="61">
        <f t="shared" si="3"/>
        <v>100</v>
      </c>
      <c r="M35" s="21">
        <v>9</v>
      </c>
      <c r="N35" s="21">
        <f t="shared" si="4"/>
        <v>100</v>
      </c>
      <c r="O35" s="44">
        <f t="shared" si="5"/>
        <v>100</v>
      </c>
      <c r="P35" s="22"/>
    </row>
    <row r="36" spans="1:16">
      <c r="A36" s="25">
        <v>25</v>
      </c>
      <c r="B36" s="45" t="s">
        <v>54</v>
      </c>
      <c r="C36" s="21">
        <v>11</v>
      </c>
      <c r="D36" s="21">
        <f t="shared" si="0"/>
        <v>52.380952380952387</v>
      </c>
      <c r="E36" s="21">
        <v>15</v>
      </c>
      <c r="F36" s="21">
        <f t="shared" si="1"/>
        <v>78.94736842105263</v>
      </c>
      <c r="G36" s="21">
        <v>16</v>
      </c>
      <c r="H36" s="21">
        <f t="shared" si="2"/>
        <v>66.666666666666671</v>
      </c>
      <c r="I36" s="21"/>
      <c r="J36" s="21"/>
      <c r="K36" s="68">
        <v>8</v>
      </c>
      <c r="L36" s="61">
        <f t="shared" si="3"/>
        <v>72.727272727272734</v>
      </c>
      <c r="M36" s="21">
        <v>5</v>
      </c>
      <c r="N36" s="21">
        <f t="shared" si="4"/>
        <v>55.555555555555557</v>
      </c>
      <c r="O36" s="44">
        <f t="shared" si="5"/>
        <v>65</v>
      </c>
      <c r="P36" s="22"/>
    </row>
    <row r="37" spans="1:16" s="75" customFormat="1">
      <c r="A37" s="69" t="s">
        <v>16</v>
      </c>
      <c r="B37" s="70" t="s">
        <v>55</v>
      </c>
      <c r="C37" s="71">
        <v>6</v>
      </c>
      <c r="D37" s="71">
        <f t="shared" si="0"/>
        <v>28.571428571428569</v>
      </c>
      <c r="E37" s="71">
        <v>6</v>
      </c>
      <c r="F37" s="71">
        <f t="shared" si="1"/>
        <v>31.578947368421051</v>
      </c>
      <c r="G37" s="71">
        <v>8</v>
      </c>
      <c r="H37" s="71">
        <f t="shared" si="2"/>
        <v>33.333333333333336</v>
      </c>
      <c r="I37" s="71"/>
      <c r="J37" s="71"/>
      <c r="K37" s="72">
        <v>5</v>
      </c>
      <c r="L37" s="73">
        <f t="shared" si="3"/>
        <v>45.454545454545453</v>
      </c>
      <c r="M37" s="21">
        <v>4</v>
      </c>
      <c r="N37" s="21">
        <f t="shared" si="4"/>
        <v>44.444444444444443</v>
      </c>
      <c r="O37" s="44">
        <f t="shared" si="5"/>
        <v>45</v>
      </c>
      <c r="P37" s="74"/>
    </row>
    <row r="38" spans="1:16">
      <c r="A38" s="50">
        <v>27</v>
      </c>
      <c r="B38" s="51" t="s">
        <v>56</v>
      </c>
      <c r="C38" s="52"/>
      <c r="D38" s="21">
        <f t="shared" si="0"/>
        <v>0</v>
      </c>
      <c r="E38" s="21">
        <v>11</v>
      </c>
      <c r="F38" s="21">
        <f t="shared" si="1"/>
        <v>57.89473684210526</v>
      </c>
      <c r="G38" s="21">
        <v>15</v>
      </c>
      <c r="H38" s="21">
        <f t="shared" si="2"/>
        <v>62.5</v>
      </c>
      <c r="I38" s="21"/>
      <c r="J38" s="21"/>
      <c r="K38" s="6">
        <v>8</v>
      </c>
      <c r="L38" s="61">
        <f t="shared" si="3"/>
        <v>72.727272727272734</v>
      </c>
      <c r="M38" s="21">
        <v>6</v>
      </c>
      <c r="N38" s="21">
        <f t="shared" si="4"/>
        <v>66.666666666666671</v>
      </c>
      <c r="O38" s="44">
        <f t="shared" si="5"/>
        <v>70</v>
      </c>
      <c r="P38" s="22"/>
    </row>
    <row r="39" spans="1:16">
      <c r="A39" s="25">
        <v>28</v>
      </c>
      <c r="B39" s="45" t="s">
        <v>57</v>
      </c>
      <c r="C39" s="21">
        <v>19</v>
      </c>
      <c r="D39" s="21">
        <f t="shared" si="0"/>
        <v>90.476190476190482</v>
      </c>
      <c r="E39" s="21">
        <v>18</v>
      </c>
      <c r="F39" s="21">
        <f t="shared" si="1"/>
        <v>94.736842105263165</v>
      </c>
      <c r="G39" s="21">
        <v>23</v>
      </c>
      <c r="H39" s="21">
        <f t="shared" si="2"/>
        <v>95.833333333333329</v>
      </c>
      <c r="I39" s="21"/>
      <c r="J39" s="21"/>
      <c r="K39" s="68">
        <v>10</v>
      </c>
      <c r="L39" s="61">
        <f t="shared" si="3"/>
        <v>90.909090909090907</v>
      </c>
      <c r="M39" s="21">
        <v>9</v>
      </c>
      <c r="N39" s="21">
        <f t="shared" si="4"/>
        <v>100</v>
      </c>
      <c r="O39" s="44">
        <f t="shared" si="5"/>
        <v>95</v>
      </c>
      <c r="P39" s="22"/>
    </row>
    <row r="40" spans="1:16">
      <c r="A40" s="25">
        <v>29</v>
      </c>
      <c r="B40" s="45" t="s">
        <v>58</v>
      </c>
      <c r="C40" s="21">
        <v>16</v>
      </c>
      <c r="D40" s="21">
        <f t="shared" si="0"/>
        <v>76.19047619047619</v>
      </c>
      <c r="E40" s="21">
        <v>11</v>
      </c>
      <c r="F40" s="21">
        <f t="shared" si="1"/>
        <v>57.89473684210526</v>
      </c>
      <c r="G40" s="21">
        <v>19</v>
      </c>
      <c r="H40" s="21">
        <f>G40*100/24</f>
        <v>79.166666666666671</v>
      </c>
      <c r="I40" s="21"/>
      <c r="J40" s="21"/>
      <c r="K40" s="6">
        <v>6</v>
      </c>
      <c r="L40" s="61">
        <f t="shared" si="3"/>
        <v>54.54545454545454</v>
      </c>
      <c r="M40" s="21">
        <v>6</v>
      </c>
      <c r="N40" s="21">
        <f t="shared" si="4"/>
        <v>66.666666666666671</v>
      </c>
      <c r="O40" s="44">
        <f t="shared" si="5"/>
        <v>60</v>
      </c>
      <c r="P40" s="22"/>
    </row>
    <row r="41" spans="1:16">
      <c r="A41" s="25">
        <v>30</v>
      </c>
      <c r="B41" s="45" t="s">
        <v>59</v>
      </c>
      <c r="C41" s="21">
        <v>16</v>
      </c>
      <c r="D41" s="21">
        <f t="shared" si="0"/>
        <v>76.19047619047619</v>
      </c>
      <c r="E41" s="21">
        <v>16</v>
      </c>
      <c r="F41" s="21">
        <f t="shared" si="1"/>
        <v>84.21052631578948</v>
      </c>
      <c r="G41" s="21">
        <v>23</v>
      </c>
      <c r="H41" s="21">
        <f t="shared" si="2"/>
        <v>95.833333333333329</v>
      </c>
      <c r="I41" s="21"/>
      <c r="J41" s="21"/>
      <c r="K41" s="6">
        <v>10</v>
      </c>
      <c r="L41" s="61">
        <f t="shared" si="3"/>
        <v>90.909090909090907</v>
      </c>
      <c r="M41" s="21">
        <v>8</v>
      </c>
      <c r="N41" s="21">
        <f t="shared" si="4"/>
        <v>88.888888888888886</v>
      </c>
      <c r="O41" s="44">
        <f t="shared" si="5"/>
        <v>90</v>
      </c>
      <c r="P41" s="22"/>
    </row>
    <row r="42" spans="1:16">
      <c r="A42" s="25">
        <v>31</v>
      </c>
      <c r="B42" s="45" t="s">
        <v>60</v>
      </c>
      <c r="C42" s="21">
        <v>17</v>
      </c>
      <c r="D42" s="21">
        <f t="shared" si="0"/>
        <v>80.952380952380949</v>
      </c>
      <c r="E42" s="52">
        <v>16</v>
      </c>
      <c r="F42" s="21">
        <f t="shared" si="1"/>
        <v>84.21052631578948</v>
      </c>
      <c r="G42" s="52">
        <v>23</v>
      </c>
      <c r="H42" s="21">
        <f t="shared" si="2"/>
        <v>95.833333333333329</v>
      </c>
      <c r="I42" s="52"/>
      <c r="J42" s="21"/>
      <c r="K42" s="68">
        <v>9</v>
      </c>
      <c r="L42" s="61">
        <f t="shared" si="3"/>
        <v>81.818181818181827</v>
      </c>
      <c r="M42" s="52">
        <v>8</v>
      </c>
      <c r="N42" s="21">
        <f t="shared" si="4"/>
        <v>88.888888888888886</v>
      </c>
      <c r="O42" s="44">
        <f t="shared" si="5"/>
        <v>85</v>
      </c>
      <c r="P42" s="54"/>
    </row>
    <row r="43" spans="1:16" s="75" customFormat="1">
      <c r="A43" s="69">
        <v>32</v>
      </c>
      <c r="B43" s="70" t="s">
        <v>61</v>
      </c>
      <c r="C43" s="71">
        <v>12</v>
      </c>
      <c r="D43" s="71">
        <f t="shared" si="0"/>
        <v>57.142857142857139</v>
      </c>
      <c r="E43" s="71">
        <v>9</v>
      </c>
      <c r="F43" s="71">
        <f t="shared" si="1"/>
        <v>47.368421052631582</v>
      </c>
      <c r="G43" s="71">
        <v>16</v>
      </c>
      <c r="H43" s="71">
        <f t="shared" si="2"/>
        <v>66.666666666666671</v>
      </c>
      <c r="I43" s="71"/>
      <c r="J43" s="71"/>
      <c r="K43" s="78">
        <v>4</v>
      </c>
      <c r="L43" s="73">
        <f t="shared" si="3"/>
        <v>36.363636363636367</v>
      </c>
      <c r="M43" s="21">
        <v>5</v>
      </c>
      <c r="N43" s="21">
        <f t="shared" si="4"/>
        <v>55.555555555555557</v>
      </c>
      <c r="O43" s="44">
        <f t="shared" si="5"/>
        <v>45</v>
      </c>
      <c r="P43" s="74"/>
    </row>
    <row r="44" spans="1:16">
      <c r="A44" s="25" t="s">
        <v>17</v>
      </c>
      <c r="B44" s="45" t="s">
        <v>62</v>
      </c>
      <c r="C44" s="21">
        <v>18</v>
      </c>
      <c r="D44" s="21">
        <f t="shared" si="0"/>
        <v>85.714285714285708</v>
      </c>
      <c r="E44" s="21">
        <v>13</v>
      </c>
      <c r="F44" s="21">
        <f t="shared" si="1"/>
        <v>68.421052631578945</v>
      </c>
      <c r="G44" s="21">
        <v>20</v>
      </c>
      <c r="H44" s="21">
        <f t="shared" si="2"/>
        <v>83.333333333333329</v>
      </c>
      <c r="I44" s="21"/>
      <c r="J44" s="21"/>
      <c r="K44" s="6">
        <v>11</v>
      </c>
      <c r="L44" s="61">
        <f t="shared" si="3"/>
        <v>100</v>
      </c>
      <c r="M44" s="21">
        <v>7</v>
      </c>
      <c r="N44" s="21">
        <f t="shared" si="4"/>
        <v>77.777777777777771</v>
      </c>
      <c r="O44" s="44">
        <f t="shared" si="5"/>
        <v>90</v>
      </c>
      <c r="P44" s="22"/>
    </row>
    <row r="45" spans="1:16" s="81" customFormat="1">
      <c r="A45" s="25">
        <v>34</v>
      </c>
      <c r="B45" s="79" t="s">
        <v>63</v>
      </c>
      <c r="C45" s="21">
        <v>18</v>
      </c>
      <c r="D45" s="21">
        <f t="shared" si="0"/>
        <v>85.714285714285708</v>
      </c>
      <c r="E45" s="21">
        <v>10</v>
      </c>
      <c r="F45" s="21">
        <f t="shared" si="1"/>
        <v>52.631578947368418</v>
      </c>
      <c r="G45" s="21">
        <v>19</v>
      </c>
      <c r="H45" s="21">
        <f t="shared" si="2"/>
        <v>79.166666666666671</v>
      </c>
      <c r="I45" s="21"/>
      <c r="J45" s="21"/>
      <c r="K45" s="80">
        <v>8</v>
      </c>
      <c r="L45" s="61">
        <f t="shared" si="3"/>
        <v>72.727272727272734</v>
      </c>
      <c r="M45" s="21">
        <v>5</v>
      </c>
      <c r="N45" s="21">
        <f t="shared" si="4"/>
        <v>55.555555555555557</v>
      </c>
      <c r="O45" s="44">
        <f t="shared" si="5"/>
        <v>65</v>
      </c>
      <c r="P45" s="22"/>
    </row>
    <row r="46" spans="1:16">
      <c r="A46" s="50">
        <v>35</v>
      </c>
      <c r="B46" s="51" t="s">
        <v>64</v>
      </c>
      <c r="C46" s="52"/>
      <c r="D46" s="21">
        <f t="shared" si="0"/>
        <v>0</v>
      </c>
      <c r="E46" s="21">
        <v>0</v>
      </c>
      <c r="F46" s="21">
        <f t="shared" si="1"/>
        <v>0</v>
      </c>
      <c r="G46" s="21">
        <v>0</v>
      </c>
      <c r="H46" s="21">
        <f t="shared" si="2"/>
        <v>0</v>
      </c>
      <c r="I46" s="21"/>
      <c r="J46" s="21"/>
      <c r="K46" s="6">
        <v>0</v>
      </c>
      <c r="L46" s="61">
        <f t="shared" si="3"/>
        <v>0</v>
      </c>
      <c r="M46" s="21">
        <v>2</v>
      </c>
      <c r="N46" s="21">
        <f>M46*100/9</f>
        <v>22.222222222222221</v>
      </c>
      <c r="O46" s="44">
        <f t="shared" si="5"/>
        <v>10</v>
      </c>
      <c r="P46" s="22"/>
    </row>
    <row r="47" spans="1:16">
      <c r="A47" s="25">
        <v>36</v>
      </c>
      <c r="B47" s="45" t="s">
        <v>65</v>
      </c>
      <c r="C47" s="21">
        <v>20</v>
      </c>
      <c r="D47" s="21">
        <f t="shared" si="0"/>
        <v>95.238095238095227</v>
      </c>
      <c r="E47" s="21">
        <v>14</v>
      </c>
      <c r="F47" s="21">
        <f t="shared" si="1"/>
        <v>73.684210526315795</v>
      </c>
      <c r="G47" s="21">
        <v>23</v>
      </c>
      <c r="H47" s="21">
        <f t="shared" si="2"/>
        <v>95.833333333333329</v>
      </c>
      <c r="I47" s="21"/>
      <c r="J47" s="21"/>
      <c r="K47" s="6">
        <v>11</v>
      </c>
      <c r="L47" s="61">
        <f t="shared" si="3"/>
        <v>100</v>
      </c>
      <c r="M47" s="21">
        <v>6</v>
      </c>
      <c r="N47" s="21">
        <f t="shared" si="4"/>
        <v>66.666666666666671</v>
      </c>
      <c r="O47" s="44">
        <f t="shared" si="5"/>
        <v>85</v>
      </c>
      <c r="P47" s="22"/>
    </row>
    <row r="48" spans="1:16">
      <c r="A48" s="25">
        <v>37</v>
      </c>
      <c r="B48" s="45" t="s">
        <v>66</v>
      </c>
      <c r="C48" s="21">
        <v>20</v>
      </c>
      <c r="D48" s="21">
        <f t="shared" si="0"/>
        <v>95.238095238095227</v>
      </c>
      <c r="E48" s="21">
        <v>14</v>
      </c>
      <c r="F48" s="21">
        <f t="shared" si="1"/>
        <v>73.684210526315795</v>
      </c>
      <c r="G48" s="21">
        <v>23</v>
      </c>
      <c r="H48" s="21">
        <f t="shared" si="2"/>
        <v>95.833333333333329</v>
      </c>
      <c r="I48" s="21"/>
      <c r="J48" s="21"/>
      <c r="K48" s="6">
        <v>9</v>
      </c>
      <c r="L48" s="61">
        <f t="shared" si="3"/>
        <v>81.818181818181827</v>
      </c>
      <c r="M48" s="21">
        <v>7</v>
      </c>
      <c r="N48" s="21">
        <f t="shared" si="4"/>
        <v>77.777777777777771</v>
      </c>
      <c r="O48" s="44">
        <f t="shared" si="5"/>
        <v>80</v>
      </c>
      <c r="P48" s="22"/>
    </row>
    <row r="49" spans="1:16">
      <c r="A49" s="25">
        <v>38</v>
      </c>
      <c r="B49" s="45" t="s">
        <v>67</v>
      </c>
      <c r="C49" s="21">
        <v>18</v>
      </c>
      <c r="D49" s="21">
        <f t="shared" si="0"/>
        <v>85.714285714285708</v>
      </c>
      <c r="E49" s="52">
        <v>13</v>
      </c>
      <c r="F49" s="21">
        <f t="shared" si="1"/>
        <v>68.421052631578945</v>
      </c>
      <c r="G49" s="52">
        <v>20</v>
      </c>
      <c r="H49" s="21">
        <f t="shared" si="2"/>
        <v>83.333333333333329</v>
      </c>
      <c r="I49" s="52"/>
      <c r="J49" s="21"/>
      <c r="K49" s="68">
        <v>9</v>
      </c>
      <c r="L49" s="61">
        <f t="shared" si="3"/>
        <v>81.818181818181827</v>
      </c>
      <c r="M49" s="52">
        <v>6</v>
      </c>
      <c r="N49" s="21">
        <f t="shared" si="4"/>
        <v>66.666666666666671</v>
      </c>
      <c r="O49" s="44">
        <f t="shared" si="5"/>
        <v>75</v>
      </c>
      <c r="P49" s="54"/>
    </row>
    <row r="50" spans="1:16">
      <c r="A50" s="25">
        <v>39</v>
      </c>
      <c r="B50" s="45" t="s">
        <v>68</v>
      </c>
      <c r="C50" s="21">
        <v>17</v>
      </c>
      <c r="D50" s="21">
        <f t="shared" si="0"/>
        <v>80.952380952380949</v>
      </c>
      <c r="E50" s="21">
        <v>11</v>
      </c>
      <c r="F50" s="21">
        <f t="shared" si="1"/>
        <v>57.89473684210526</v>
      </c>
      <c r="G50" s="21">
        <v>15</v>
      </c>
      <c r="H50" s="21">
        <f t="shared" si="2"/>
        <v>62.5</v>
      </c>
      <c r="I50" s="21"/>
      <c r="J50" s="21"/>
      <c r="K50" s="6">
        <v>7</v>
      </c>
      <c r="L50" s="61">
        <f t="shared" si="3"/>
        <v>63.636363636363633</v>
      </c>
      <c r="M50" s="21">
        <v>5</v>
      </c>
      <c r="N50" s="21">
        <f t="shared" si="4"/>
        <v>55.555555555555557</v>
      </c>
      <c r="O50" s="44">
        <f t="shared" si="5"/>
        <v>60</v>
      </c>
      <c r="P50" s="22"/>
    </row>
    <row r="51" spans="1:16">
      <c r="A51" s="25" t="s">
        <v>18</v>
      </c>
      <c r="B51" s="45" t="s">
        <v>69</v>
      </c>
      <c r="C51" s="21">
        <v>13</v>
      </c>
      <c r="D51" s="21">
        <f t="shared" si="0"/>
        <v>61.904761904761905</v>
      </c>
      <c r="E51" s="21">
        <v>15</v>
      </c>
      <c r="F51" s="21">
        <f t="shared" si="1"/>
        <v>78.94736842105263</v>
      </c>
      <c r="G51" s="21">
        <v>19</v>
      </c>
      <c r="H51" s="21">
        <f t="shared" si="2"/>
        <v>79.166666666666671</v>
      </c>
      <c r="I51" s="21"/>
      <c r="J51" s="21"/>
      <c r="K51" s="6">
        <v>8</v>
      </c>
      <c r="L51" s="61">
        <f t="shared" si="3"/>
        <v>72.727272727272734</v>
      </c>
      <c r="M51" s="21">
        <v>5</v>
      </c>
      <c r="N51" s="21">
        <f t="shared" si="4"/>
        <v>55.555555555555557</v>
      </c>
      <c r="O51" s="44">
        <f t="shared" si="5"/>
        <v>65</v>
      </c>
      <c r="P51" s="22"/>
    </row>
    <row r="52" spans="1:16">
      <c r="A52" s="25" t="s">
        <v>19</v>
      </c>
      <c r="B52" s="45" t="s">
        <v>70</v>
      </c>
      <c r="C52" s="21">
        <v>16</v>
      </c>
      <c r="D52" s="21">
        <f t="shared" si="0"/>
        <v>76.19047619047619</v>
      </c>
      <c r="E52" s="21">
        <v>14</v>
      </c>
      <c r="F52" s="21">
        <f t="shared" si="1"/>
        <v>73.684210526315795</v>
      </c>
      <c r="G52" s="21">
        <v>16</v>
      </c>
      <c r="H52" s="21">
        <f t="shared" si="2"/>
        <v>66.666666666666671</v>
      </c>
      <c r="I52" s="21"/>
      <c r="J52" s="21"/>
      <c r="K52" s="6">
        <v>9</v>
      </c>
      <c r="L52" s="61">
        <f t="shared" si="3"/>
        <v>81.818181818181827</v>
      </c>
      <c r="M52" s="21">
        <v>6</v>
      </c>
      <c r="N52" s="21">
        <f t="shared" si="4"/>
        <v>66.666666666666671</v>
      </c>
      <c r="O52" s="44">
        <f t="shared" si="5"/>
        <v>75</v>
      </c>
      <c r="P52" s="22"/>
    </row>
    <row r="53" spans="1:16">
      <c r="A53" s="50">
        <v>42</v>
      </c>
      <c r="B53" s="51" t="s">
        <v>71</v>
      </c>
      <c r="C53" s="52"/>
      <c r="D53" s="21">
        <f t="shared" si="0"/>
        <v>0</v>
      </c>
      <c r="E53" s="21">
        <v>0</v>
      </c>
      <c r="F53" s="21">
        <f t="shared" si="1"/>
        <v>0</v>
      </c>
      <c r="G53" s="21">
        <v>0</v>
      </c>
      <c r="H53" s="21">
        <f t="shared" si="2"/>
        <v>0</v>
      </c>
      <c r="I53" s="21"/>
      <c r="J53" s="21"/>
      <c r="K53" s="68">
        <v>0</v>
      </c>
      <c r="L53" s="61">
        <f t="shared" si="3"/>
        <v>0</v>
      </c>
      <c r="M53" s="21">
        <v>0</v>
      </c>
      <c r="N53" s="21">
        <f t="shared" si="4"/>
        <v>0</v>
      </c>
      <c r="O53" s="44">
        <f t="shared" si="5"/>
        <v>0</v>
      </c>
      <c r="P53" s="22"/>
    </row>
    <row r="54" spans="1:16">
      <c r="A54" s="25">
        <v>43</v>
      </c>
      <c r="B54" s="45" t="s">
        <v>72</v>
      </c>
      <c r="C54" s="21">
        <v>12</v>
      </c>
      <c r="D54" s="21">
        <f t="shared" si="0"/>
        <v>57.142857142857139</v>
      </c>
      <c r="E54" s="21">
        <v>14</v>
      </c>
      <c r="F54" s="21">
        <f t="shared" si="1"/>
        <v>73.684210526315795</v>
      </c>
      <c r="G54" s="21">
        <v>18</v>
      </c>
      <c r="H54" s="21">
        <f t="shared" si="2"/>
        <v>75</v>
      </c>
      <c r="I54" s="21"/>
      <c r="J54" s="21"/>
      <c r="K54" s="6">
        <v>6</v>
      </c>
      <c r="L54" s="61">
        <f t="shared" si="3"/>
        <v>54.54545454545454</v>
      </c>
      <c r="M54" s="21">
        <v>7</v>
      </c>
      <c r="N54" s="21">
        <f t="shared" si="4"/>
        <v>77.777777777777771</v>
      </c>
      <c r="O54" s="44">
        <f t="shared" si="5"/>
        <v>65</v>
      </c>
      <c r="P54" s="22"/>
    </row>
    <row r="55" spans="1:16">
      <c r="A55" s="25">
        <v>44</v>
      </c>
      <c r="B55" s="45" t="s">
        <v>73</v>
      </c>
      <c r="C55" s="21">
        <v>17</v>
      </c>
      <c r="D55" s="21">
        <f t="shared" si="0"/>
        <v>80.952380952380949</v>
      </c>
      <c r="E55" s="21">
        <v>14</v>
      </c>
      <c r="F55" s="21">
        <f t="shared" si="1"/>
        <v>73.684210526315795</v>
      </c>
      <c r="G55" s="21">
        <v>16</v>
      </c>
      <c r="H55" s="21">
        <f t="shared" si="2"/>
        <v>66.666666666666671</v>
      </c>
      <c r="I55" s="21"/>
      <c r="J55" s="21"/>
      <c r="K55" s="6">
        <v>7</v>
      </c>
      <c r="L55" s="61">
        <f t="shared" si="3"/>
        <v>63.636363636363633</v>
      </c>
      <c r="M55" s="21">
        <v>5</v>
      </c>
      <c r="N55" s="21">
        <f t="shared" si="4"/>
        <v>55.555555555555557</v>
      </c>
      <c r="O55" s="44">
        <f t="shared" si="5"/>
        <v>60</v>
      </c>
      <c r="P55" s="22"/>
    </row>
    <row r="56" spans="1:16">
      <c r="A56" s="25">
        <v>45</v>
      </c>
      <c r="B56" s="45" t="s">
        <v>74</v>
      </c>
      <c r="C56" s="21">
        <v>14</v>
      </c>
      <c r="D56" s="21">
        <f t="shared" si="0"/>
        <v>66.666666666666657</v>
      </c>
      <c r="E56" s="21">
        <v>13</v>
      </c>
      <c r="F56" s="21">
        <f t="shared" si="1"/>
        <v>68.421052631578945</v>
      </c>
      <c r="G56" s="21">
        <v>20</v>
      </c>
      <c r="H56" s="21">
        <f t="shared" si="2"/>
        <v>83.333333333333329</v>
      </c>
      <c r="I56" s="21"/>
      <c r="J56" s="21"/>
      <c r="K56" s="6">
        <v>6</v>
      </c>
      <c r="L56" s="61">
        <f t="shared" si="3"/>
        <v>54.54545454545454</v>
      </c>
      <c r="M56" s="21">
        <v>6</v>
      </c>
      <c r="N56" s="21">
        <f t="shared" si="4"/>
        <v>66.666666666666671</v>
      </c>
      <c r="O56" s="44">
        <f t="shared" si="5"/>
        <v>60</v>
      </c>
      <c r="P56" s="22"/>
    </row>
    <row r="57" spans="1:16">
      <c r="A57" s="25">
        <v>46</v>
      </c>
      <c r="B57" s="45" t="s">
        <v>75</v>
      </c>
      <c r="C57" s="21">
        <v>18</v>
      </c>
      <c r="D57" s="21">
        <f t="shared" si="0"/>
        <v>85.714285714285708</v>
      </c>
      <c r="E57" s="21">
        <v>15</v>
      </c>
      <c r="F57" s="21">
        <f t="shared" si="1"/>
        <v>78.94736842105263</v>
      </c>
      <c r="G57" s="21">
        <v>19</v>
      </c>
      <c r="H57" s="21">
        <f t="shared" si="2"/>
        <v>79.166666666666671</v>
      </c>
      <c r="I57" s="21"/>
      <c r="J57" s="21"/>
      <c r="K57" s="6">
        <v>5</v>
      </c>
      <c r="L57" s="61">
        <f t="shared" si="3"/>
        <v>45.454545454545453</v>
      </c>
      <c r="M57" s="21">
        <v>7</v>
      </c>
      <c r="N57" s="21">
        <f t="shared" si="4"/>
        <v>77.777777777777771</v>
      </c>
      <c r="O57" s="44">
        <f t="shared" si="5"/>
        <v>60</v>
      </c>
      <c r="P57" s="22"/>
    </row>
    <row r="58" spans="1:16">
      <c r="A58" s="25">
        <v>47</v>
      </c>
      <c r="B58" s="45" t="s">
        <v>76</v>
      </c>
      <c r="C58" s="21">
        <v>21</v>
      </c>
      <c r="D58" s="21">
        <f t="shared" si="0"/>
        <v>100</v>
      </c>
      <c r="E58" s="21">
        <v>19</v>
      </c>
      <c r="F58" s="21">
        <f t="shared" si="1"/>
        <v>100</v>
      </c>
      <c r="G58" s="21">
        <v>24</v>
      </c>
      <c r="H58" s="21">
        <f t="shared" si="2"/>
        <v>100</v>
      </c>
      <c r="I58" s="21"/>
      <c r="J58" s="21"/>
      <c r="K58" s="68">
        <v>11</v>
      </c>
      <c r="L58" s="61">
        <f t="shared" si="3"/>
        <v>100</v>
      </c>
      <c r="M58" s="21">
        <v>9</v>
      </c>
      <c r="N58" s="21">
        <f t="shared" si="4"/>
        <v>100</v>
      </c>
      <c r="O58" s="44">
        <f t="shared" si="5"/>
        <v>100</v>
      </c>
      <c r="P58" s="22"/>
    </row>
    <row r="59" spans="1:16">
      <c r="A59" s="25">
        <v>48</v>
      </c>
      <c r="B59" s="45" t="s">
        <v>77</v>
      </c>
      <c r="C59" s="21">
        <v>17</v>
      </c>
      <c r="D59" s="21">
        <f t="shared" si="0"/>
        <v>80.952380952380949</v>
      </c>
      <c r="E59" s="21">
        <v>15</v>
      </c>
      <c r="F59" s="21">
        <f t="shared" si="1"/>
        <v>78.94736842105263</v>
      </c>
      <c r="G59" s="21">
        <v>21</v>
      </c>
      <c r="H59" s="21">
        <f t="shared" si="2"/>
        <v>87.5</v>
      </c>
      <c r="I59" s="21"/>
      <c r="J59" s="21"/>
      <c r="K59" s="6">
        <v>11</v>
      </c>
      <c r="L59" s="61">
        <f t="shared" si="3"/>
        <v>100</v>
      </c>
      <c r="M59" s="21">
        <v>8</v>
      </c>
      <c r="N59" s="21">
        <f t="shared" si="4"/>
        <v>88.888888888888886</v>
      </c>
      <c r="O59" s="44">
        <f t="shared" si="5"/>
        <v>95</v>
      </c>
      <c r="P59" s="22"/>
    </row>
    <row r="60" spans="1:16">
      <c r="A60" s="25">
        <v>49</v>
      </c>
      <c r="B60" s="45" t="s">
        <v>78</v>
      </c>
      <c r="C60" s="21">
        <v>16</v>
      </c>
      <c r="D60" s="21">
        <f t="shared" si="0"/>
        <v>76.19047619047619</v>
      </c>
      <c r="E60" s="21">
        <v>13</v>
      </c>
      <c r="F60" s="21">
        <f t="shared" si="1"/>
        <v>68.421052631578945</v>
      </c>
      <c r="G60" s="21">
        <v>23</v>
      </c>
      <c r="H60" s="21">
        <f t="shared" si="2"/>
        <v>95.833333333333329</v>
      </c>
      <c r="I60" s="21"/>
      <c r="J60" s="21"/>
      <c r="K60" s="6">
        <v>8</v>
      </c>
      <c r="L60" s="61">
        <f t="shared" si="3"/>
        <v>72.727272727272734</v>
      </c>
      <c r="M60" s="21">
        <v>6</v>
      </c>
      <c r="N60" s="21">
        <f t="shared" si="4"/>
        <v>66.666666666666671</v>
      </c>
      <c r="O60" s="44">
        <f t="shared" si="5"/>
        <v>70</v>
      </c>
      <c r="P60" s="22"/>
    </row>
    <row r="61" spans="1:16" s="75" customFormat="1">
      <c r="A61" s="69">
        <v>50</v>
      </c>
      <c r="B61" s="70" t="s">
        <v>79</v>
      </c>
      <c r="C61" s="71">
        <v>9</v>
      </c>
      <c r="D61" s="71">
        <f t="shared" si="0"/>
        <v>42.857142857142854</v>
      </c>
      <c r="E61" s="71">
        <v>14</v>
      </c>
      <c r="F61" s="71">
        <f t="shared" si="1"/>
        <v>73.684210526315795</v>
      </c>
      <c r="G61" s="71">
        <v>16</v>
      </c>
      <c r="H61" s="71">
        <f t="shared" si="2"/>
        <v>66.666666666666671</v>
      </c>
      <c r="I61" s="71"/>
      <c r="J61" s="71"/>
      <c r="K61" s="72">
        <v>6</v>
      </c>
      <c r="L61" s="73">
        <f t="shared" si="3"/>
        <v>54.54545454545454</v>
      </c>
      <c r="M61" s="21">
        <v>7</v>
      </c>
      <c r="N61" s="21">
        <f t="shared" si="4"/>
        <v>77.777777777777771</v>
      </c>
      <c r="O61" s="44">
        <f t="shared" si="5"/>
        <v>65</v>
      </c>
      <c r="P61" s="74"/>
    </row>
    <row r="62" spans="1:16">
      <c r="A62" s="25">
        <v>51</v>
      </c>
      <c r="B62" s="45" t="s">
        <v>80</v>
      </c>
      <c r="C62" s="21">
        <v>17</v>
      </c>
      <c r="D62" s="21">
        <f t="shared" si="0"/>
        <v>80.952380952380949</v>
      </c>
      <c r="E62" s="21">
        <v>14</v>
      </c>
      <c r="F62" s="21">
        <f t="shared" si="1"/>
        <v>73.684210526315795</v>
      </c>
      <c r="G62" s="21">
        <v>21</v>
      </c>
      <c r="H62" s="21">
        <f t="shared" si="2"/>
        <v>87.5</v>
      </c>
      <c r="I62" s="21"/>
      <c r="J62" s="21"/>
      <c r="K62" s="6">
        <v>8</v>
      </c>
      <c r="L62" s="61">
        <f t="shared" si="3"/>
        <v>72.727272727272734</v>
      </c>
      <c r="M62" s="21">
        <v>7</v>
      </c>
      <c r="N62" s="21">
        <f t="shared" si="4"/>
        <v>77.777777777777771</v>
      </c>
      <c r="O62" s="44">
        <f t="shared" si="5"/>
        <v>75</v>
      </c>
      <c r="P62" s="22"/>
    </row>
    <row r="63" spans="1:16">
      <c r="A63" s="25">
        <v>52</v>
      </c>
      <c r="B63" s="45" t="s">
        <v>81</v>
      </c>
      <c r="C63" s="21">
        <v>17</v>
      </c>
      <c r="D63" s="21">
        <f t="shared" si="0"/>
        <v>80.952380952380949</v>
      </c>
      <c r="E63" s="21">
        <v>17</v>
      </c>
      <c r="F63" s="21">
        <f t="shared" si="1"/>
        <v>89.473684210526315</v>
      </c>
      <c r="G63" s="21">
        <v>21</v>
      </c>
      <c r="H63" s="21">
        <f t="shared" si="2"/>
        <v>87.5</v>
      </c>
      <c r="I63" s="21"/>
      <c r="J63" s="21"/>
      <c r="K63" s="6">
        <v>9</v>
      </c>
      <c r="L63" s="61">
        <f t="shared" si="3"/>
        <v>81.818181818181827</v>
      </c>
      <c r="M63" s="21">
        <v>7</v>
      </c>
      <c r="N63" s="21">
        <f>M63*100/9</f>
        <v>77.777777777777771</v>
      </c>
      <c r="O63" s="44">
        <f t="shared" si="5"/>
        <v>80</v>
      </c>
      <c r="P63" s="22"/>
    </row>
    <row r="64" spans="1:16">
      <c r="A64" s="25">
        <v>53</v>
      </c>
      <c r="B64" s="45" t="s">
        <v>82</v>
      </c>
      <c r="C64" s="21">
        <v>18</v>
      </c>
      <c r="D64" s="21">
        <f t="shared" si="0"/>
        <v>85.714285714285708</v>
      </c>
      <c r="E64" s="21">
        <v>18</v>
      </c>
      <c r="F64" s="21">
        <f t="shared" si="1"/>
        <v>94.736842105263165</v>
      </c>
      <c r="G64" s="21">
        <v>24</v>
      </c>
      <c r="H64" s="21">
        <f t="shared" si="2"/>
        <v>100</v>
      </c>
      <c r="I64" s="21"/>
      <c r="J64" s="21"/>
      <c r="K64" s="6">
        <v>10</v>
      </c>
      <c r="L64" s="61">
        <f t="shared" si="3"/>
        <v>90.909090909090907</v>
      </c>
      <c r="M64" s="21">
        <v>8</v>
      </c>
      <c r="N64" s="21">
        <f t="shared" si="4"/>
        <v>88.888888888888886</v>
      </c>
      <c r="O64" s="44">
        <f t="shared" si="5"/>
        <v>90</v>
      </c>
      <c r="P64" s="22"/>
    </row>
    <row r="65" spans="1:16">
      <c r="A65" s="25" t="s">
        <v>20</v>
      </c>
      <c r="B65" s="45" t="s">
        <v>83</v>
      </c>
      <c r="C65" s="21">
        <v>13</v>
      </c>
      <c r="D65" s="21">
        <f t="shared" si="0"/>
        <v>61.904761904761905</v>
      </c>
      <c r="E65" s="21">
        <v>13</v>
      </c>
      <c r="F65" s="21">
        <f t="shared" si="1"/>
        <v>68.421052631578945</v>
      </c>
      <c r="G65" s="21">
        <v>15</v>
      </c>
      <c r="H65" s="21">
        <f t="shared" si="2"/>
        <v>62.5</v>
      </c>
      <c r="I65" s="21"/>
      <c r="J65" s="21"/>
      <c r="K65" s="6">
        <v>7</v>
      </c>
      <c r="L65" s="61">
        <f t="shared" si="3"/>
        <v>63.636363636363633</v>
      </c>
      <c r="M65" s="21">
        <v>6</v>
      </c>
      <c r="N65" s="21">
        <f t="shared" si="4"/>
        <v>66.666666666666671</v>
      </c>
      <c r="O65" s="44">
        <f t="shared" si="5"/>
        <v>65</v>
      </c>
      <c r="P65" s="22"/>
    </row>
    <row r="66" spans="1:16">
      <c r="A66" s="25">
        <v>55</v>
      </c>
      <c r="B66" s="45" t="s">
        <v>84</v>
      </c>
      <c r="C66" s="21">
        <v>15</v>
      </c>
      <c r="D66" s="21">
        <f t="shared" si="0"/>
        <v>71.428571428571431</v>
      </c>
      <c r="E66" s="21">
        <v>12</v>
      </c>
      <c r="F66" s="21">
        <f t="shared" si="1"/>
        <v>63.157894736842103</v>
      </c>
      <c r="G66" s="21">
        <v>17</v>
      </c>
      <c r="H66" s="21">
        <f t="shared" si="2"/>
        <v>70.833333333333329</v>
      </c>
      <c r="I66" s="21"/>
      <c r="J66" s="21"/>
      <c r="K66" s="6">
        <v>7</v>
      </c>
      <c r="L66" s="61">
        <f t="shared" si="3"/>
        <v>63.636363636363633</v>
      </c>
      <c r="M66" s="21">
        <v>7</v>
      </c>
      <c r="N66" s="21">
        <f t="shared" si="4"/>
        <v>77.777777777777771</v>
      </c>
      <c r="O66" s="44">
        <f t="shared" si="5"/>
        <v>70</v>
      </c>
      <c r="P66" s="22"/>
    </row>
    <row r="67" spans="1:16">
      <c r="A67" s="27">
        <v>56</v>
      </c>
      <c r="B67" s="45" t="s">
        <v>85</v>
      </c>
      <c r="C67" s="21">
        <v>15</v>
      </c>
      <c r="D67" s="21">
        <f t="shared" si="0"/>
        <v>71.428571428571431</v>
      </c>
      <c r="E67" s="21">
        <v>13</v>
      </c>
      <c r="F67" s="21">
        <f t="shared" si="1"/>
        <v>68.421052631578945</v>
      </c>
      <c r="G67" s="21">
        <v>19</v>
      </c>
      <c r="H67" s="21">
        <f t="shared" si="2"/>
        <v>79.166666666666671</v>
      </c>
      <c r="I67" s="21"/>
      <c r="J67" s="21"/>
      <c r="K67" s="6">
        <v>6</v>
      </c>
      <c r="L67" s="61">
        <f t="shared" si="3"/>
        <v>54.54545454545454</v>
      </c>
      <c r="M67" s="21">
        <v>5</v>
      </c>
      <c r="N67" s="21">
        <f t="shared" si="4"/>
        <v>55.555555555555557</v>
      </c>
      <c r="O67" s="44">
        <f t="shared" si="5"/>
        <v>55</v>
      </c>
      <c r="P67" s="22"/>
    </row>
    <row r="68" spans="1:16">
      <c r="A68" s="25">
        <v>57</v>
      </c>
      <c r="B68" s="45" t="s">
        <v>86</v>
      </c>
      <c r="C68" s="21">
        <v>15</v>
      </c>
      <c r="D68" s="21">
        <f t="shared" si="0"/>
        <v>71.428571428571431</v>
      </c>
      <c r="E68" s="21">
        <v>12</v>
      </c>
      <c r="F68" s="21">
        <f t="shared" si="1"/>
        <v>63.157894736842103</v>
      </c>
      <c r="G68" s="21">
        <v>17</v>
      </c>
      <c r="H68" s="21">
        <f t="shared" si="2"/>
        <v>70.833333333333329</v>
      </c>
      <c r="I68" s="21"/>
      <c r="J68" s="21"/>
      <c r="K68" s="28">
        <v>5</v>
      </c>
      <c r="L68" s="61">
        <f t="shared" si="3"/>
        <v>45.454545454545453</v>
      </c>
      <c r="M68" s="21">
        <v>5</v>
      </c>
      <c r="N68" s="21">
        <f t="shared" si="4"/>
        <v>55.555555555555557</v>
      </c>
      <c r="O68" s="44">
        <f t="shared" si="5"/>
        <v>50</v>
      </c>
      <c r="P68" s="22"/>
    </row>
    <row r="69" spans="1:16">
      <c r="A69" s="25">
        <v>58</v>
      </c>
      <c r="B69" s="45" t="s">
        <v>87</v>
      </c>
      <c r="C69" s="21">
        <v>16</v>
      </c>
      <c r="D69" s="21">
        <f t="shared" si="0"/>
        <v>76.19047619047619</v>
      </c>
      <c r="E69" s="21">
        <v>14</v>
      </c>
      <c r="F69" s="21">
        <f t="shared" si="1"/>
        <v>73.684210526315795</v>
      </c>
      <c r="G69" s="21">
        <v>21</v>
      </c>
      <c r="H69" s="21">
        <f t="shared" si="2"/>
        <v>87.5</v>
      </c>
      <c r="I69" s="21"/>
      <c r="J69" s="21"/>
      <c r="K69" s="28">
        <v>9</v>
      </c>
      <c r="L69" s="61">
        <f t="shared" si="3"/>
        <v>81.818181818181827</v>
      </c>
      <c r="M69" s="21">
        <v>8</v>
      </c>
      <c r="N69" s="21">
        <f t="shared" si="4"/>
        <v>88.888888888888886</v>
      </c>
      <c r="O69" s="44">
        <f t="shared" si="5"/>
        <v>85</v>
      </c>
      <c r="P69" s="22"/>
    </row>
    <row r="70" spans="1:16">
      <c r="A70" s="25">
        <v>59</v>
      </c>
      <c r="B70" s="45" t="s">
        <v>88</v>
      </c>
      <c r="C70" s="21">
        <v>14</v>
      </c>
      <c r="D70" s="21">
        <f t="shared" si="0"/>
        <v>66.666666666666657</v>
      </c>
      <c r="E70" s="21">
        <v>15</v>
      </c>
      <c r="F70" s="21">
        <f t="shared" si="1"/>
        <v>78.94736842105263</v>
      </c>
      <c r="G70" s="21">
        <v>17</v>
      </c>
      <c r="H70" s="21">
        <f t="shared" si="2"/>
        <v>70.833333333333329</v>
      </c>
      <c r="I70" s="21"/>
      <c r="J70" s="21"/>
      <c r="K70" s="28">
        <v>11</v>
      </c>
      <c r="L70" s="61">
        <f t="shared" si="3"/>
        <v>100</v>
      </c>
      <c r="M70" s="21">
        <v>7</v>
      </c>
      <c r="N70" s="21">
        <f t="shared" si="4"/>
        <v>77.777777777777771</v>
      </c>
      <c r="O70" s="44">
        <f t="shared" si="5"/>
        <v>90</v>
      </c>
      <c r="P70" s="22"/>
    </row>
    <row r="71" spans="1:16">
      <c r="A71" s="25">
        <v>60</v>
      </c>
      <c r="B71" s="45" t="s">
        <v>89</v>
      </c>
      <c r="C71" s="21">
        <v>18</v>
      </c>
      <c r="D71" s="21">
        <f t="shared" si="0"/>
        <v>85.714285714285708</v>
      </c>
      <c r="E71" s="21">
        <v>13</v>
      </c>
      <c r="F71" s="21">
        <f t="shared" si="1"/>
        <v>68.421052631578945</v>
      </c>
      <c r="G71" s="21">
        <v>20</v>
      </c>
      <c r="H71" s="21">
        <f t="shared" si="2"/>
        <v>83.333333333333329</v>
      </c>
      <c r="I71" s="21"/>
      <c r="J71" s="21"/>
      <c r="K71" s="28">
        <v>10</v>
      </c>
      <c r="L71" s="61">
        <f t="shared" si="3"/>
        <v>90.909090909090907</v>
      </c>
      <c r="M71" s="21">
        <v>7</v>
      </c>
      <c r="N71" s="21">
        <f t="shared" si="4"/>
        <v>77.777777777777771</v>
      </c>
      <c r="O71" s="44">
        <f t="shared" si="5"/>
        <v>85</v>
      </c>
      <c r="P71" s="22"/>
    </row>
    <row r="72" spans="1:16">
      <c r="A72" s="25">
        <v>61</v>
      </c>
      <c r="B72" s="47" t="s">
        <v>90</v>
      </c>
      <c r="C72" s="21">
        <v>12</v>
      </c>
      <c r="D72" s="21">
        <f t="shared" si="0"/>
        <v>57.142857142857139</v>
      </c>
      <c r="E72" s="21">
        <v>16</v>
      </c>
      <c r="F72" s="21">
        <f t="shared" si="1"/>
        <v>84.21052631578948</v>
      </c>
      <c r="G72" s="21">
        <v>18</v>
      </c>
      <c r="H72" s="21">
        <f t="shared" si="2"/>
        <v>75</v>
      </c>
      <c r="I72" s="21"/>
      <c r="J72" s="21"/>
      <c r="K72" s="28">
        <v>6</v>
      </c>
      <c r="L72" s="61">
        <f t="shared" si="3"/>
        <v>54.54545454545454</v>
      </c>
      <c r="M72" s="21">
        <v>6</v>
      </c>
      <c r="N72" s="21">
        <f t="shared" si="4"/>
        <v>66.666666666666671</v>
      </c>
      <c r="O72" s="44">
        <f t="shared" si="5"/>
        <v>60</v>
      </c>
      <c r="P72" s="22"/>
    </row>
    <row r="73" spans="1:16" s="75" customFormat="1">
      <c r="A73" s="69">
        <v>62</v>
      </c>
      <c r="B73" s="76" t="s">
        <v>91</v>
      </c>
      <c r="C73" s="71">
        <v>7</v>
      </c>
      <c r="D73" s="71">
        <f t="shared" si="0"/>
        <v>33.333333333333329</v>
      </c>
      <c r="E73" s="71">
        <v>11</v>
      </c>
      <c r="F73" s="71">
        <f t="shared" ref="F73:F74" si="6">E73*100/19</f>
        <v>57.89473684210526</v>
      </c>
      <c r="G73" s="71">
        <v>16</v>
      </c>
      <c r="H73" s="71">
        <f t="shared" ref="H73:H74" si="7">G73*100/24</f>
        <v>66.666666666666671</v>
      </c>
      <c r="I73" s="71"/>
      <c r="J73" s="71"/>
      <c r="K73" s="77">
        <v>5</v>
      </c>
      <c r="L73" s="73">
        <f t="shared" ref="L73:L74" si="8">K73/$K$7*100</f>
        <v>45.454545454545453</v>
      </c>
      <c r="M73" s="21">
        <v>7</v>
      </c>
      <c r="N73" s="21">
        <f t="shared" ref="N73:N74" si="9">M73*100/9</f>
        <v>77.777777777777771</v>
      </c>
      <c r="O73" s="44">
        <f t="shared" ref="O73:O74" si="10">(K73+M73)*100/20</f>
        <v>60</v>
      </c>
      <c r="P73" s="74"/>
    </row>
    <row r="74" spans="1:16" s="75" customFormat="1">
      <c r="A74" s="69">
        <v>63</v>
      </c>
      <c r="B74" s="76" t="s">
        <v>111</v>
      </c>
      <c r="C74" s="71">
        <v>3</v>
      </c>
      <c r="D74" s="71">
        <f t="shared" si="0"/>
        <v>14.285714285714285</v>
      </c>
      <c r="E74" s="71">
        <v>5</v>
      </c>
      <c r="F74" s="71">
        <f t="shared" si="6"/>
        <v>26.315789473684209</v>
      </c>
      <c r="G74" s="71">
        <v>9</v>
      </c>
      <c r="H74" s="71">
        <f t="shared" si="7"/>
        <v>37.5</v>
      </c>
      <c r="I74" s="71"/>
      <c r="J74" s="71"/>
      <c r="K74" s="77">
        <v>0</v>
      </c>
      <c r="L74" s="73">
        <f t="shared" si="8"/>
        <v>0</v>
      </c>
      <c r="M74" s="21">
        <v>4</v>
      </c>
      <c r="N74" s="21">
        <f t="shared" si="9"/>
        <v>44.444444444444443</v>
      </c>
      <c r="O74" s="44">
        <f t="shared" si="10"/>
        <v>20</v>
      </c>
      <c r="P74" s="74"/>
    </row>
    <row r="75" spans="1:16">
      <c r="A75" s="28">
        <v>64</v>
      </c>
      <c r="B75" s="44"/>
      <c r="C75" s="21"/>
      <c r="D75" s="21">
        <v>4</v>
      </c>
      <c r="E75" s="21"/>
      <c r="F75" s="21">
        <v>3</v>
      </c>
      <c r="G75" s="21"/>
      <c r="H75" s="21">
        <v>2</v>
      </c>
      <c r="I75" s="21"/>
      <c r="J75" s="21"/>
      <c r="K75" s="28"/>
      <c r="L75" s="60"/>
      <c r="M75" s="21"/>
      <c r="N75" s="21"/>
      <c r="O75" s="22">
        <v>4</v>
      </c>
      <c r="P75" s="22"/>
    </row>
    <row r="76" spans="1:16">
      <c r="A76" s="28">
        <v>65</v>
      </c>
      <c r="B76" s="44"/>
      <c r="C76" s="21"/>
      <c r="D76" s="21"/>
      <c r="E76" s="21"/>
      <c r="F76" s="21"/>
      <c r="G76" s="21"/>
      <c r="H76" s="21"/>
      <c r="I76" s="21"/>
      <c r="J76" s="21"/>
      <c r="K76" s="28"/>
      <c r="L76" s="60"/>
      <c r="M76" s="21"/>
      <c r="N76" s="21"/>
      <c r="O76" s="22"/>
      <c r="P76" s="22"/>
    </row>
    <row r="77" spans="1:16">
      <c r="A77" s="29">
        <v>66</v>
      </c>
      <c r="B77" s="24"/>
      <c r="C77" s="21"/>
      <c r="D77" s="21"/>
      <c r="E77" s="21"/>
      <c r="F77" s="21"/>
      <c r="G77" s="21"/>
      <c r="H77" s="21"/>
      <c r="I77" s="21"/>
      <c r="J77" s="21"/>
      <c r="K77" s="28"/>
      <c r="L77" s="60"/>
      <c r="M77" s="21"/>
      <c r="N77" s="21"/>
      <c r="O77" s="22"/>
      <c r="P77" s="22"/>
    </row>
    <row r="78" spans="1:16">
      <c r="A78" s="28">
        <v>67</v>
      </c>
      <c r="B78" s="24"/>
      <c r="C78" s="21"/>
      <c r="D78" s="21"/>
      <c r="E78" s="21"/>
      <c r="F78" s="21"/>
      <c r="G78" s="21"/>
      <c r="H78" s="21"/>
      <c r="I78" s="21"/>
      <c r="J78" s="21"/>
      <c r="K78" s="28"/>
      <c r="L78" s="60"/>
      <c r="M78" s="21"/>
      <c r="N78" s="21"/>
      <c r="O78" s="22"/>
      <c r="P78" s="22"/>
    </row>
    <row r="79" spans="1:16">
      <c r="A79" s="28" t="s">
        <v>21</v>
      </c>
      <c r="B79" s="24"/>
      <c r="C79" s="21"/>
      <c r="D79" s="21"/>
      <c r="E79" s="21"/>
      <c r="F79" s="21"/>
      <c r="G79" s="21"/>
      <c r="H79" s="21"/>
      <c r="I79" s="21"/>
      <c r="J79" s="21"/>
      <c r="K79" s="28"/>
      <c r="L79" s="60"/>
      <c r="M79" s="21"/>
      <c r="N79" s="21"/>
      <c r="O79" s="22"/>
      <c r="P79" s="22"/>
    </row>
    <row r="80" spans="1:16">
      <c r="A80" s="28">
        <v>69</v>
      </c>
      <c r="B80" s="24"/>
      <c r="C80" s="21"/>
      <c r="D80" s="21"/>
      <c r="E80" s="21"/>
      <c r="F80" s="21"/>
      <c r="G80" s="21"/>
      <c r="H80" s="21"/>
      <c r="I80" s="21"/>
      <c r="J80" s="21"/>
      <c r="K80" s="28"/>
      <c r="L80" s="60"/>
      <c r="M80" s="21"/>
      <c r="N80" s="21"/>
      <c r="O80" s="22"/>
      <c r="P80" s="22"/>
    </row>
    <row r="81" spans="1:16">
      <c r="A81" s="28" t="s">
        <v>22</v>
      </c>
      <c r="B81" s="24"/>
      <c r="C81" s="21"/>
      <c r="D81" s="21"/>
      <c r="E81" s="21"/>
      <c r="F81" s="21"/>
      <c r="G81" s="21"/>
      <c r="H81" s="21"/>
      <c r="I81" s="21"/>
      <c r="J81" s="21"/>
      <c r="K81" s="28"/>
      <c r="L81" s="60"/>
      <c r="M81" s="21"/>
      <c r="N81" s="21"/>
      <c r="O81" s="22"/>
      <c r="P81" s="22"/>
    </row>
    <row r="82" spans="1:16">
      <c r="A82" s="28">
        <v>71</v>
      </c>
      <c r="B82" s="24"/>
      <c r="C82" s="21"/>
      <c r="D82" s="21"/>
      <c r="E82" s="21"/>
      <c r="F82" s="21"/>
      <c r="G82" s="21"/>
      <c r="H82" s="21"/>
      <c r="I82" s="21"/>
      <c r="J82" s="21"/>
      <c r="K82" s="28"/>
      <c r="L82" s="60"/>
      <c r="M82" s="21"/>
      <c r="N82" s="21"/>
      <c r="O82" s="22"/>
      <c r="P82" s="22"/>
    </row>
    <row r="83" spans="1:16">
      <c r="A83" s="28">
        <v>72</v>
      </c>
      <c r="B83" s="24"/>
      <c r="C83" s="21"/>
      <c r="D83" s="21"/>
      <c r="E83" s="21"/>
      <c r="F83" s="21"/>
      <c r="G83" s="21"/>
      <c r="H83" s="21"/>
      <c r="I83" s="21"/>
      <c r="J83" s="21"/>
      <c r="K83" s="28"/>
      <c r="L83" s="60"/>
      <c r="M83" s="21"/>
      <c r="N83" s="21"/>
      <c r="O83" s="22"/>
      <c r="P83" s="22"/>
    </row>
    <row r="84" spans="1:16">
      <c r="A84" s="28">
        <v>73</v>
      </c>
      <c r="B84" s="24"/>
      <c r="C84" s="21"/>
      <c r="D84" s="21"/>
      <c r="E84" s="21"/>
      <c r="F84" s="21"/>
      <c r="G84" s="21"/>
      <c r="H84" s="30"/>
      <c r="I84" s="21"/>
      <c r="J84" s="21"/>
      <c r="K84" s="28"/>
      <c r="L84" s="60"/>
      <c r="M84" s="21"/>
      <c r="N84" s="21"/>
      <c r="O84" s="22"/>
      <c r="P84" s="22"/>
    </row>
    <row r="85" spans="1:16">
      <c r="A85" s="28">
        <v>74</v>
      </c>
      <c r="B85" s="24"/>
      <c r="C85" s="21"/>
      <c r="D85" s="21"/>
      <c r="E85" s="33"/>
      <c r="F85" s="33"/>
      <c r="G85" s="33" t="s">
        <v>23</v>
      </c>
      <c r="H85" s="34"/>
      <c r="I85" s="33"/>
      <c r="J85" s="33"/>
      <c r="K85" s="31"/>
      <c r="L85" s="62"/>
      <c r="M85" s="33"/>
      <c r="N85" s="33"/>
      <c r="O85" s="33"/>
      <c r="P85" s="33"/>
    </row>
    <row r="86" spans="1:16">
      <c r="A86" s="28">
        <v>75</v>
      </c>
      <c r="B86" s="24"/>
      <c r="C86" s="21"/>
      <c r="D86" s="21"/>
    </row>
    <row r="87" spans="1:16">
      <c r="A87" s="28">
        <v>76</v>
      </c>
      <c r="B87" s="24"/>
      <c r="C87" s="21"/>
      <c r="D87" s="21"/>
    </row>
    <row r="88" spans="1:16">
      <c r="A88" s="28">
        <v>77</v>
      </c>
      <c r="B88" s="24"/>
      <c r="C88" s="21"/>
      <c r="D88" s="21"/>
    </row>
    <row r="89" spans="1:16">
      <c r="A89" s="31"/>
      <c r="B89" s="32"/>
      <c r="C89" s="33"/>
      <c r="D89" s="33"/>
    </row>
    <row r="91" spans="1:16">
      <c r="A91" s="31"/>
    </row>
    <row r="92" spans="1:16">
      <c r="A92" s="31"/>
    </row>
    <row r="93" spans="1:16">
      <c r="A93" s="31"/>
    </row>
    <row r="94" spans="1:16">
      <c r="A94" s="31"/>
    </row>
  </sheetData>
  <mergeCells count="4">
    <mergeCell ref="A1:P1"/>
    <mergeCell ref="A2:P4"/>
    <mergeCell ref="C6:N6"/>
    <mergeCell ref="O6:P6"/>
  </mergeCells>
  <conditionalFormatting sqref="D8:D74">
    <cfRule type="cellIs" dxfId="29" priority="11" operator="lessThan">
      <formula>50</formula>
    </cfRule>
  </conditionalFormatting>
  <conditionalFormatting sqref="F8:F74">
    <cfRule type="cellIs" dxfId="28" priority="10" operator="lessThan">
      <formula>50</formula>
    </cfRule>
  </conditionalFormatting>
  <conditionalFormatting sqref="H8:H74">
    <cfRule type="cellIs" dxfId="27" priority="9" operator="lessThan">
      <formula>50</formula>
    </cfRule>
  </conditionalFormatting>
  <conditionalFormatting sqref="L8:L74">
    <cfRule type="cellIs" dxfId="26" priority="8" operator="lessThan">
      <formula>50</formula>
    </cfRule>
    <cfRule type="cellIs" dxfId="25" priority="2" operator="lessThan">
      <formula>75</formula>
    </cfRule>
  </conditionalFormatting>
  <conditionalFormatting sqref="N8:N74">
    <cfRule type="cellIs" dxfId="24" priority="7" operator="lessThan">
      <formula>50</formula>
    </cfRule>
  </conditionalFormatting>
  <conditionalFormatting sqref="O8:O74">
    <cfRule type="cellIs" dxfId="23" priority="6" operator="lessThan">
      <formula>50</formula>
    </cfRule>
  </conditionalFormatting>
  <conditionalFormatting sqref="D8:D75">
    <cfRule type="cellIs" dxfId="22" priority="5" operator="lessThan">
      <formula>75</formula>
    </cfRule>
  </conditionalFormatting>
  <conditionalFormatting sqref="F8:F75">
    <cfRule type="cellIs" dxfId="21" priority="4" operator="lessThan">
      <formula>75</formula>
    </cfRule>
  </conditionalFormatting>
  <conditionalFormatting sqref="H8:H75">
    <cfRule type="cellIs" dxfId="20" priority="3" operator="lessThan">
      <formula>75</formula>
    </cfRule>
  </conditionalFormatting>
  <conditionalFormatting sqref="O8:O75">
    <cfRule type="cellIs" dxfId="19" priority="1" operator="lessThan">
      <formula>75</formula>
    </cfRule>
  </conditionalFormatting>
  <pageMargins left="0.25" right="0.25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88"/>
  <sheetViews>
    <sheetView tabSelected="1" topLeftCell="A6" workbookViewId="0">
      <selection activeCell="P8" sqref="P8:P87"/>
    </sheetView>
  </sheetViews>
  <sheetFormatPr defaultRowHeight="15"/>
  <cols>
    <col min="1" max="1" width="3.7109375" customWidth="1"/>
    <col min="2" max="2" width="32.140625" bestFit="1" customWidth="1"/>
    <col min="3" max="45" width="3.7109375" customWidth="1"/>
  </cols>
  <sheetData>
    <row r="1" spans="1:32" ht="23.25">
      <c r="A1" s="100" t="s">
        <v>113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2"/>
    </row>
    <row r="2" spans="1:32">
      <c r="A2" s="103" t="s">
        <v>131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5"/>
    </row>
    <row r="3" spans="1:3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8"/>
    </row>
    <row r="4" spans="1:32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1"/>
    </row>
    <row r="5" spans="1:32" ht="45">
      <c r="A5" s="9" t="s">
        <v>4</v>
      </c>
      <c r="B5" s="9" t="s">
        <v>5</v>
      </c>
      <c r="C5" s="10" t="s">
        <v>25</v>
      </c>
      <c r="D5" s="10" t="s">
        <v>93</v>
      </c>
      <c r="E5" s="10" t="s">
        <v>92</v>
      </c>
      <c r="F5" s="11" t="s">
        <v>94</v>
      </c>
      <c r="G5" s="49" t="s">
        <v>95</v>
      </c>
      <c r="H5" s="49" t="s">
        <v>96</v>
      </c>
      <c r="I5" s="49" t="s">
        <v>97</v>
      </c>
      <c r="J5" s="49" t="s">
        <v>98</v>
      </c>
      <c r="K5" s="56" t="s">
        <v>100</v>
      </c>
      <c r="L5" s="59" t="s">
        <v>99</v>
      </c>
      <c r="M5" s="12" t="s">
        <v>101</v>
      </c>
      <c r="N5" s="12" t="s">
        <v>99</v>
      </c>
      <c r="O5" s="13" t="s">
        <v>6</v>
      </c>
      <c r="P5" s="13" t="s">
        <v>7</v>
      </c>
      <c r="Q5" s="14" t="s">
        <v>26</v>
      </c>
      <c r="R5" s="15" t="s">
        <v>27</v>
      </c>
      <c r="S5" s="16" t="s">
        <v>92</v>
      </c>
      <c r="T5" s="36" t="s">
        <v>94</v>
      </c>
      <c r="U5" s="15" t="s">
        <v>95</v>
      </c>
      <c r="V5" s="15" t="s">
        <v>96</v>
      </c>
      <c r="W5" s="15" t="s">
        <v>102</v>
      </c>
      <c r="X5" s="15" t="s">
        <v>103</v>
      </c>
      <c r="Y5" s="65" t="s">
        <v>104</v>
      </c>
      <c r="Z5" s="15" t="s">
        <v>105</v>
      </c>
      <c r="AA5" s="15" t="s">
        <v>106</v>
      </c>
      <c r="AB5" s="15" t="s">
        <v>107</v>
      </c>
      <c r="AC5" s="15" t="s">
        <v>28</v>
      </c>
      <c r="AD5" s="15" t="s">
        <v>29</v>
      </c>
      <c r="AE5" s="13" t="s">
        <v>6</v>
      </c>
      <c r="AF5" s="66" t="s">
        <v>8</v>
      </c>
    </row>
    <row r="6" spans="1:32" ht="15.75">
      <c r="A6" s="17"/>
      <c r="B6" s="18"/>
      <c r="C6" s="112" t="s">
        <v>110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 t="s">
        <v>9</v>
      </c>
      <c r="P6" s="115"/>
      <c r="Q6" s="116" t="s">
        <v>10</v>
      </c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8"/>
      <c r="AE6" s="67" t="s">
        <v>11</v>
      </c>
      <c r="AF6" s="67"/>
    </row>
    <row r="7" spans="1:32">
      <c r="A7" s="19"/>
      <c r="B7" s="20"/>
      <c r="C7" s="21">
        <v>26</v>
      </c>
      <c r="D7" s="21"/>
      <c r="E7" s="21">
        <v>27</v>
      </c>
      <c r="F7" s="21"/>
      <c r="G7" s="21">
        <v>37</v>
      </c>
      <c r="H7" s="21"/>
      <c r="I7" s="21">
        <v>35</v>
      </c>
      <c r="J7" s="21">
        <f>I7*100/35</f>
        <v>100</v>
      </c>
      <c r="K7" s="28">
        <v>17</v>
      </c>
      <c r="L7" s="60"/>
      <c r="M7" s="21">
        <v>15</v>
      </c>
      <c r="N7" s="21"/>
      <c r="O7" s="22">
        <f>C7+E7+G7+I7+K7+M7</f>
        <v>157</v>
      </c>
      <c r="P7" s="22"/>
      <c r="Q7" s="21">
        <v>11</v>
      </c>
      <c r="R7" s="21">
        <f>Q7/11*100</f>
        <v>100</v>
      </c>
      <c r="S7" s="21"/>
      <c r="T7" s="21"/>
      <c r="U7" s="21"/>
      <c r="V7" s="21"/>
      <c r="W7" s="21">
        <v>4</v>
      </c>
      <c r="X7" s="21">
        <f>W7*100/4</f>
        <v>100</v>
      </c>
      <c r="Y7" s="28">
        <v>8</v>
      </c>
      <c r="Z7" s="64"/>
      <c r="AA7" s="64">
        <v>9</v>
      </c>
      <c r="AB7" s="64"/>
      <c r="AC7" s="64"/>
      <c r="AD7" s="21"/>
      <c r="AE7" s="22"/>
      <c r="AF7" s="44"/>
    </row>
    <row r="8" spans="1:32">
      <c r="A8" s="23">
        <v>1</v>
      </c>
      <c r="B8" s="45" t="s">
        <v>30</v>
      </c>
      <c r="C8" s="21">
        <v>23</v>
      </c>
      <c r="D8" s="21">
        <f>C8/26*100</f>
        <v>88.461538461538453</v>
      </c>
      <c r="E8" s="21">
        <v>25</v>
      </c>
      <c r="F8" s="21">
        <f>E8*100/27</f>
        <v>92.592592592592595</v>
      </c>
      <c r="G8" s="21">
        <v>35</v>
      </c>
      <c r="H8" s="21">
        <f>100*G8/37</f>
        <v>94.594594594594597</v>
      </c>
      <c r="I8" s="21">
        <v>33</v>
      </c>
      <c r="J8" s="21">
        <f t="shared" ref="J8:J70" si="0">I8*100/35</f>
        <v>94.285714285714292</v>
      </c>
      <c r="K8" s="6">
        <v>15</v>
      </c>
      <c r="L8" s="61">
        <f>K8/17*100</f>
        <v>88.235294117647058</v>
      </c>
      <c r="M8" s="44">
        <v>13</v>
      </c>
      <c r="N8" s="21">
        <f>M8*100/15</f>
        <v>86.666666666666671</v>
      </c>
      <c r="O8" s="22">
        <f t="shared" ref="O8:O71" si="1">C8+E8+G8+I8+K8+M8</f>
        <v>144</v>
      </c>
      <c r="P8" s="22">
        <f>O8*100/157</f>
        <v>91.71974522292993</v>
      </c>
      <c r="Q8" s="21">
        <v>10</v>
      </c>
      <c r="R8" s="21">
        <f t="shared" ref="R8:R70" si="2">Q8/11*100</f>
        <v>90.909090909090907</v>
      </c>
      <c r="S8" s="21"/>
      <c r="T8" s="21"/>
      <c r="U8" s="21">
        <v>7</v>
      </c>
      <c r="V8" s="21">
        <v>100</v>
      </c>
      <c r="W8" s="21">
        <v>4</v>
      </c>
      <c r="X8" s="21">
        <f t="shared" ref="X8:X70" si="3">W8*100/4</f>
        <v>100</v>
      </c>
      <c r="Y8" s="6">
        <v>8</v>
      </c>
      <c r="Z8" s="28">
        <f>Y8/8*100</f>
        <v>100</v>
      </c>
      <c r="AA8" s="21">
        <v>8</v>
      </c>
      <c r="AB8" s="21">
        <f>AA8*100/9</f>
        <v>88.888888888888886</v>
      </c>
      <c r="AC8" s="21"/>
      <c r="AD8" s="21"/>
      <c r="AE8" s="44"/>
      <c r="AF8" s="44"/>
    </row>
    <row r="9" spans="1:32">
      <c r="A9" s="25">
        <v>2</v>
      </c>
      <c r="B9" s="45" t="s">
        <v>31</v>
      </c>
      <c r="C9" s="21">
        <v>20</v>
      </c>
      <c r="D9" s="21">
        <f t="shared" ref="D9:D70" si="4">C9/26*100</f>
        <v>76.923076923076934</v>
      </c>
      <c r="E9" s="21">
        <v>22</v>
      </c>
      <c r="F9" s="21">
        <f t="shared" ref="F9:F70" si="5">E9*100/27</f>
        <v>81.481481481481481</v>
      </c>
      <c r="G9" s="21">
        <v>32</v>
      </c>
      <c r="H9" s="21">
        <f t="shared" ref="H9:H70" si="6">100*G9/37</f>
        <v>86.486486486486484</v>
      </c>
      <c r="I9" s="21">
        <v>32</v>
      </c>
      <c r="J9" s="21">
        <f t="shared" si="0"/>
        <v>91.428571428571431</v>
      </c>
      <c r="K9" s="6">
        <v>15</v>
      </c>
      <c r="L9" s="61">
        <f t="shared" ref="L9:L70" si="7">K9/17*100</f>
        <v>88.235294117647058</v>
      </c>
      <c r="M9" s="44">
        <v>13</v>
      </c>
      <c r="N9" s="21">
        <f t="shared" ref="N9:N70" si="8">M9*100/15</f>
        <v>86.666666666666671</v>
      </c>
      <c r="O9" s="22">
        <f t="shared" si="1"/>
        <v>134</v>
      </c>
      <c r="P9" s="22">
        <f t="shared" ref="P9:P70" si="9">O9*100/157</f>
        <v>85.350318471337573</v>
      </c>
      <c r="Q9" s="21">
        <v>9</v>
      </c>
      <c r="R9" s="21">
        <f t="shared" si="2"/>
        <v>81.818181818181827</v>
      </c>
      <c r="S9" s="21"/>
      <c r="T9" s="21"/>
      <c r="U9" s="21">
        <v>7</v>
      </c>
      <c r="V9" s="21">
        <v>100</v>
      </c>
      <c r="W9" s="21">
        <v>3</v>
      </c>
      <c r="X9" s="21">
        <f t="shared" si="3"/>
        <v>75</v>
      </c>
      <c r="Y9" s="6">
        <v>8</v>
      </c>
      <c r="Z9" s="28">
        <f t="shared" ref="Z9:Z70" si="10">Y9/8*100</f>
        <v>100</v>
      </c>
      <c r="AA9" s="21">
        <v>7</v>
      </c>
      <c r="AB9" s="21">
        <f t="shared" ref="AB9:AB70" si="11">AA9*100/9</f>
        <v>77.777777777777771</v>
      </c>
      <c r="AC9" s="21"/>
      <c r="AD9" s="21"/>
      <c r="AE9" s="44"/>
      <c r="AF9" s="44"/>
    </row>
    <row r="10" spans="1:32">
      <c r="A10" s="25">
        <v>3</v>
      </c>
      <c r="B10" s="45" t="s">
        <v>32</v>
      </c>
      <c r="C10" s="21">
        <v>22</v>
      </c>
      <c r="D10" s="21">
        <f t="shared" si="4"/>
        <v>84.615384615384613</v>
      </c>
      <c r="E10" s="21">
        <v>20</v>
      </c>
      <c r="F10" s="21">
        <f t="shared" si="5"/>
        <v>74.074074074074076</v>
      </c>
      <c r="G10" s="21">
        <v>28</v>
      </c>
      <c r="H10" s="21">
        <f t="shared" si="6"/>
        <v>75.675675675675677</v>
      </c>
      <c r="I10" s="21">
        <v>30</v>
      </c>
      <c r="J10" s="21">
        <f t="shared" si="0"/>
        <v>85.714285714285708</v>
      </c>
      <c r="K10" s="6">
        <v>11</v>
      </c>
      <c r="L10" s="61">
        <f t="shared" si="7"/>
        <v>64.705882352941174</v>
      </c>
      <c r="M10" s="44">
        <v>13</v>
      </c>
      <c r="N10" s="21">
        <f t="shared" si="8"/>
        <v>86.666666666666671</v>
      </c>
      <c r="O10" s="22">
        <f t="shared" si="1"/>
        <v>124</v>
      </c>
      <c r="P10" s="22">
        <f t="shared" si="9"/>
        <v>78.980891719745216</v>
      </c>
      <c r="Q10" s="21">
        <v>5</v>
      </c>
      <c r="R10" s="21">
        <f t="shared" si="2"/>
        <v>45.454545454545453</v>
      </c>
      <c r="S10" s="21"/>
      <c r="T10" s="21"/>
      <c r="U10" s="21">
        <v>6</v>
      </c>
      <c r="V10" s="21">
        <v>85.714285714285708</v>
      </c>
      <c r="W10" s="21">
        <v>4</v>
      </c>
      <c r="X10" s="21">
        <f t="shared" si="3"/>
        <v>100</v>
      </c>
      <c r="Y10" s="6">
        <v>7</v>
      </c>
      <c r="Z10" s="28">
        <f t="shared" si="10"/>
        <v>87.5</v>
      </c>
      <c r="AA10" s="21">
        <v>8</v>
      </c>
      <c r="AB10" s="21">
        <f t="shared" si="11"/>
        <v>88.888888888888886</v>
      </c>
      <c r="AC10" s="21"/>
      <c r="AD10" s="21"/>
      <c r="AE10" s="44"/>
      <c r="AF10" s="44"/>
    </row>
    <row r="11" spans="1:32">
      <c r="A11" s="25">
        <v>4</v>
      </c>
      <c r="B11" s="45" t="s">
        <v>33</v>
      </c>
      <c r="C11" s="21">
        <v>18</v>
      </c>
      <c r="D11" s="21">
        <f t="shared" si="4"/>
        <v>69.230769230769226</v>
      </c>
      <c r="E11" s="21">
        <v>21</v>
      </c>
      <c r="F11" s="21">
        <f t="shared" si="5"/>
        <v>77.777777777777771</v>
      </c>
      <c r="G11" s="21">
        <v>30</v>
      </c>
      <c r="H11" s="21">
        <f t="shared" si="6"/>
        <v>81.081081081081081</v>
      </c>
      <c r="I11" s="21">
        <v>28</v>
      </c>
      <c r="J11" s="21">
        <f t="shared" si="0"/>
        <v>80</v>
      </c>
      <c r="K11" s="6">
        <v>15</v>
      </c>
      <c r="L11" s="61">
        <f t="shared" si="7"/>
        <v>88.235294117647058</v>
      </c>
      <c r="M11" s="44">
        <v>12</v>
      </c>
      <c r="N11" s="21">
        <f t="shared" si="8"/>
        <v>80</v>
      </c>
      <c r="O11" s="22">
        <f t="shared" si="1"/>
        <v>124</v>
      </c>
      <c r="P11" s="22">
        <f t="shared" si="9"/>
        <v>78.980891719745216</v>
      </c>
      <c r="Q11" s="21">
        <v>7</v>
      </c>
      <c r="R11" s="21">
        <f t="shared" si="2"/>
        <v>63.636363636363633</v>
      </c>
      <c r="S11" s="21"/>
      <c r="T11" s="21"/>
      <c r="U11" s="21">
        <v>7</v>
      </c>
      <c r="V11" s="21">
        <v>100</v>
      </c>
      <c r="W11" s="21">
        <v>3</v>
      </c>
      <c r="X11" s="21">
        <f t="shared" si="3"/>
        <v>75</v>
      </c>
      <c r="Y11" s="6">
        <v>6</v>
      </c>
      <c r="Z11" s="28">
        <f t="shared" si="10"/>
        <v>75</v>
      </c>
      <c r="AA11" s="21">
        <v>9</v>
      </c>
      <c r="AB11" s="21">
        <f t="shared" si="11"/>
        <v>100</v>
      </c>
      <c r="AC11" s="21"/>
      <c r="AD11" s="21"/>
      <c r="AE11" s="44"/>
      <c r="AF11" s="44"/>
    </row>
    <row r="12" spans="1:32">
      <c r="A12" s="25">
        <v>5</v>
      </c>
      <c r="B12" s="45" t="s">
        <v>34</v>
      </c>
      <c r="C12" s="21">
        <v>16</v>
      </c>
      <c r="D12" s="21">
        <f t="shared" si="4"/>
        <v>61.53846153846154</v>
      </c>
      <c r="E12" s="21">
        <v>21</v>
      </c>
      <c r="F12" s="21">
        <f t="shared" si="5"/>
        <v>77.777777777777771</v>
      </c>
      <c r="G12" s="21">
        <v>27</v>
      </c>
      <c r="H12" s="21">
        <f t="shared" si="6"/>
        <v>72.972972972972968</v>
      </c>
      <c r="I12" s="21">
        <v>29</v>
      </c>
      <c r="J12" s="21">
        <f t="shared" si="0"/>
        <v>82.857142857142861</v>
      </c>
      <c r="K12" s="6">
        <v>13</v>
      </c>
      <c r="L12" s="61">
        <f t="shared" si="7"/>
        <v>76.470588235294116</v>
      </c>
      <c r="M12" s="44">
        <v>13</v>
      </c>
      <c r="N12" s="21">
        <f t="shared" si="8"/>
        <v>86.666666666666671</v>
      </c>
      <c r="O12" s="22">
        <f t="shared" si="1"/>
        <v>119</v>
      </c>
      <c r="P12" s="22">
        <f t="shared" si="9"/>
        <v>75.796178343949038</v>
      </c>
      <c r="Q12" s="21">
        <v>9</v>
      </c>
      <c r="R12" s="21">
        <f t="shared" si="2"/>
        <v>81.818181818181827</v>
      </c>
      <c r="S12" s="21"/>
      <c r="T12" s="21"/>
      <c r="U12" s="21">
        <v>5</v>
      </c>
      <c r="V12" s="21">
        <v>71.428571428571431</v>
      </c>
      <c r="W12" s="21">
        <v>4</v>
      </c>
      <c r="X12" s="21">
        <f t="shared" si="3"/>
        <v>100</v>
      </c>
      <c r="Y12" s="6">
        <v>6</v>
      </c>
      <c r="Z12" s="28">
        <f t="shared" si="10"/>
        <v>75</v>
      </c>
      <c r="AA12" s="21">
        <v>5</v>
      </c>
      <c r="AB12" s="21">
        <f t="shared" si="11"/>
        <v>55.555555555555557</v>
      </c>
      <c r="AC12" s="21"/>
      <c r="AD12" s="21"/>
      <c r="AE12" s="44"/>
      <c r="AF12" s="44"/>
    </row>
    <row r="13" spans="1:32">
      <c r="A13" s="25">
        <v>6</v>
      </c>
      <c r="B13" s="45" t="s">
        <v>35</v>
      </c>
      <c r="C13" s="21">
        <v>22</v>
      </c>
      <c r="D13" s="21">
        <f t="shared" si="4"/>
        <v>84.615384615384613</v>
      </c>
      <c r="E13" s="21">
        <v>23</v>
      </c>
      <c r="F13" s="21">
        <f t="shared" si="5"/>
        <v>85.18518518518519</v>
      </c>
      <c r="G13" s="21">
        <v>29</v>
      </c>
      <c r="H13" s="21">
        <f t="shared" si="6"/>
        <v>78.378378378378372</v>
      </c>
      <c r="I13" s="21">
        <v>32</v>
      </c>
      <c r="J13" s="21">
        <f t="shared" si="0"/>
        <v>91.428571428571431</v>
      </c>
      <c r="K13" s="93">
        <v>14</v>
      </c>
      <c r="L13" s="61">
        <f t="shared" si="7"/>
        <v>82.35294117647058</v>
      </c>
      <c r="M13" s="44">
        <v>14</v>
      </c>
      <c r="N13" s="21">
        <f t="shared" si="8"/>
        <v>93.333333333333329</v>
      </c>
      <c r="O13" s="22">
        <f t="shared" si="1"/>
        <v>134</v>
      </c>
      <c r="P13" s="22">
        <f t="shared" si="9"/>
        <v>85.350318471337573</v>
      </c>
      <c r="Q13" s="21">
        <v>10</v>
      </c>
      <c r="R13" s="21">
        <f t="shared" si="2"/>
        <v>90.909090909090907</v>
      </c>
      <c r="S13" s="21"/>
      <c r="T13" s="21"/>
      <c r="U13" s="21">
        <v>7</v>
      </c>
      <c r="V13" s="21">
        <v>100</v>
      </c>
      <c r="W13" s="21">
        <v>4</v>
      </c>
      <c r="X13" s="21">
        <f t="shared" si="3"/>
        <v>100</v>
      </c>
      <c r="Y13" s="6">
        <v>7</v>
      </c>
      <c r="Z13" s="28">
        <f t="shared" si="10"/>
        <v>87.5</v>
      </c>
      <c r="AA13" s="21">
        <v>7</v>
      </c>
      <c r="AB13" s="21">
        <f t="shared" si="11"/>
        <v>77.777777777777771</v>
      </c>
      <c r="AC13" s="21"/>
      <c r="AD13" s="21"/>
      <c r="AE13" s="44"/>
      <c r="AF13" s="44"/>
    </row>
    <row r="14" spans="1:32">
      <c r="A14" s="25">
        <v>7</v>
      </c>
      <c r="B14" s="45" t="s">
        <v>36</v>
      </c>
      <c r="C14" s="21">
        <v>22</v>
      </c>
      <c r="D14" s="21">
        <f t="shared" si="4"/>
        <v>84.615384615384613</v>
      </c>
      <c r="E14" s="21">
        <v>25</v>
      </c>
      <c r="F14" s="21">
        <f t="shared" si="5"/>
        <v>92.592592592592595</v>
      </c>
      <c r="G14" s="21">
        <v>33</v>
      </c>
      <c r="H14" s="21">
        <f t="shared" si="6"/>
        <v>89.189189189189193</v>
      </c>
      <c r="I14" s="21">
        <v>30</v>
      </c>
      <c r="J14" s="21">
        <f t="shared" si="0"/>
        <v>85.714285714285708</v>
      </c>
      <c r="K14" s="6">
        <v>15</v>
      </c>
      <c r="L14" s="61">
        <f t="shared" si="7"/>
        <v>88.235294117647058</v>
      </c>
      <c r="M14" s="44">
        <v>12</v>
      </c>
      <c r="N14" s="21">
        <f t="shared" si="8"/>
        <v>80</v>
      </c>
      <c r="O14" s="22">
        <f t="shared" si="1"/>
        <v>137</v>
      </c>
      <c r="P14" s="22">
        <f t="shared" si="9"/>
        <v>87.261146496815286</v>
      </c>
      <c r="Q14" s="21">
        <v>10</v>
      </c>
      <c r="R14" s="21">
        <f t="shared" si="2"/>
        <v>90.909090909090907</v>
      </c>
      <c r="S14" s="21"/>
      <c r="T14" s="21"/>
      <c r="U14" s="21">
        <v>7</v>
      </c>
      <c r="V14" s="21">
        <v>100</v>
      </c>
      <c r="W14" s="21">
        <v>3</v>
      </c>
      <c r="X14" s="21">
        <f t="shared" si="3"/>
        <v>75</v>
      </c>
      <c r="Y14" s="6">
        <v>8</v>
      </c>
      <c r="Z14" s="28">
        <f t="shared" si="10"/>
        <v>100</v>
      </c>
      <c r="AA14" s="21">
        <v>8</v>
      </c>
      <c r="AB14" s="21">
        <f t="shared" si="11"/>
        <v>88.888888888888886</v>
      </c>
      <c r="AC14" s="21"/>
      <c r="AD14" s="21"/>
      <c r="AE14" s="44"/>
      <c r="AF14" s="44"/>
    </row>
    <row r="15" spans="1:32">
      <c r="A15" s="25">
        <v>8</v>
      </c>
      <c r="B15" s="46" t="s">
        <v>37</v>
      </c>
      <c r="C15" s="21">
        <v>21</v>
      </c>
      <c r="D15" s="21">
        <f t="shared" si="4"/>
        <v>80.769230769230774</v>
      </c>
      <c r="E15" s="21">
        <v>21</v>
      </c>
      <c r="F15" s="21">
        <f t="shared" si="5"/>
        <v>77.777777777777771</v>
      </c>
      <c r="G15" s="21">
        <v>29</v>
      </c>
      <c r="H15" s="21">
        <f t="shared" si="6"/>
        <v>78.378378378378372</v>
      </c>
      <c r="I15" s="21">
        <v>28</v>
      </c>
      <c r="J15" s="21">
        <f t="shared" si="0"/>
        <v>80</v>
      </c>
      <c r="K15" s="6">
        <v>12</v>
      </c>
      <c r="L15" s="61">
        <f t="shared" si="7"/>
        <v>70.588235294117652</v>
      </c>
      <c r="M15" s="44">
        <v>13</v>
      </c>
      <c r="N15" s="21">
        <f t="shared" si="8"/>
        <v>86.666666666666671</v>
      </c>
      <c r="O15" s="22">
        <f t="shared" si="1"/>
        <v>124</v>
      </c>
      <c r="P15" s="22">
        <f t="shared" si="9"/>
        <v>78.980891719745216</v>
      </c>
      <c r="Q15" s="21">
        <v>8</v>
      </c>
      <c r="R15" s="21">
        <f t="shared" si="2"/>
        <v>72.727272727272734</v>
      </c>
      <c r="S15" s="21"/>
      <c r="T15" s="21"/>
      <c r="U15" s="21">
        <v>6</v>
      </c>
      <c r="V15" s="21">
        <v>85.714285714285708</v>
      </c>
      <c r="W15" s="21">
        <v>3</v>
      </c>
      <c r="X15" s="21">
        <f t="shared" si="3"/>
        <v>75</v>
      </c>
      <c r="Y15" s="6">
        <v>7</v>
      </c>
      <c r="Z15" s="28">
        <f t="shared" si="10"/>
        <v>87.5</v>
      </c>
      <c r="AA15" s="21">
        <v>6</v>
      </c>
      <c r="AB15" s="21">
        <f t="shared" si="11"/>
        <v>66.666666666666671</v>
      </c>
      <c r="AC15" s="21"/>
      <c r="AD15" s="21"/>
      <c r="AE15" s="44"/>
      <c r="AF15" s="44"/>
    </row>
    <row r="16" spans="1:32">
      <c r="A16" s="25">
        <v>9</v>
      </c>
      <c r="B16" s="45" t="s">
        <v>38</v>
      </c>
      <c r="C16" s="21">
        <v>20</v>
      </c>
      <c r="D16" s="21">
        <f t="shared" si="4"/>
        <v>76.923076923076934</v>
      </c>
      <c r="E16" s="21">
        <v>20</v>
      </c>
      <c r="F16" s="21">
        <f t="shared" si="5"/>
        <v>74.074074074074076</v>
      </c>
      <c r="G16" s="21">
        <v>35</v>
      </c>
      <c r="H16" s="21">
        <f t="shared" si="6"/>
        <v>94.594594594594597</v>
      </c>
      <c r="I16" s="21">
        <v>32</v>
      </c>
      <c r="J16" s="21">
        <f t="shared" si="0"/>
        <v>91.428571428571431</v>
      </c>
      <c r="K16" s="6">
        <v>14</v>
      </c>
      <c r="L16" s="61">
        <f t="shared" si="7"/>
        <v>82.35294117647058</v>
      </c>
      <c r="M16" s="44">
        <v>13</v>
      </c>
      <c r="N16" s="21">
        <f t="shared" si="8"/>
        <v>86.666666666666671</v>
      </c>
      <c r="O16" s="22">
        <f t="shared" si="1"/>
        <v>134</v>
      </c>
      <c r="P16" s="22">
        <f t="shared" si="9"/>
        <v>85.350318471337573</v>
      </c>
      <c r="Q16" s="21">
        <v>9</v>
      </c>
      <c r="R16" s="21">
        <f t="shared" si="2"/>
        <v>81.818181818181827</v>
      </c>
      <c r="S16" s="21"/>
      <c r="T16" s="21"/>
      <c r="U16" s="21">
        <v>7</v>
      </c>
      <c r="V16" s="21">
        <v>100</v>
      </c>
      <c r="W16" s="21">
        <v>4</v>
      </c>
      <c r="X16" s="21">
        <f t="shared" si="3"/>
        <v>100</v>
      </c>
      <c r="Y16" s="6">
        <v>8</v>
      </c>
      <c r="Z16" s="28">
        <f t="shared" si="10"/>
        <v>100</v>
      </c>
      <c r="AA16" s="21">
        <v>8</v>
      </c>
      <c r="AB16" s="21">
        <f t="shared" si="11"/>
        <v>88.888888888888886</v>
      </c>
      <c r="AC16" s="21"/>
      <c r="AD16" s="21"/>
      <c r="AE16" s="44"/>
      <c r="AF16" s="44"/>
    </row>
    <row r="17" spans="1:32">
      <c r="A17" s="50">
        <v>10</v>
      </c>
      <c r="B17" s="51" t="s">
        <v>39</v>
      </c>
      <c r="C17" s="52"/>
      <c r="D17" s="21">
        <f t="shared" si="4"/>
        <v>0</v>
      </c>
      <c r="E17" s="52">
        <v>0</v>
      </c>
      <c r="F17" s="21">
        <f t="shared" si="5"/>
        <v>0</v>
      </c>
      <c r="G17" s="52">
        <v>0</v>
      </c>
      <c r="H17" s="21">
        <f t="shared" si="6"/>
        <v>0</v>
      </c>
      <c r="I17" s="52">
        <v>0</v>
      </c>
      <c r="J17" s="21">
        <f t="shared" si="0"/>
        <v>0</v>
      </c>
      <c r="K17" s="68"/>
      <c r="L17" s="61">
        <f t="shared" si="7"/>
        <v>0</v>
      </c>
      <c r="M17" s="44">
        <v>0</v>
      </c>
      <c r="N17" s="21">
        <f t="shared" si="8"/>
        <v>0</v>
      </c>
      <c r="O17" s="22">
        <f t="shared" si="1"/>
        <v>0</v>
      </c>
      <c r="P17" s="22">
        <f t="shared" si="9"/>
        <v>0</v>
      </c>
      <c r="Q17" s="52">
        <v>0</v>
      </c>
      <c r="R17" s="21">
        <f t="shared" si="2"/>
        <v>0</v>
      </c>
      <c r="S17" s="52"/>
      <c r="T17" s="52"/>
      <c r="U17" s="52">
        <v>0</v>
      </c>
      <c r="V17" s="52">
        <v>0</v>
      </c>
      <c r="W17" s="21">
        <v>0</v>
      </c>
      <c r="X17" s="21">
        <f t="shared" si="3"/>
        <v>0</v>
      </c>
      <c r="Y17" s="68"/>
      <c r="Z17" s="28">
        <f t="shared" si="10"/>
        <v>0</v>
      </c>
      <c r="AA17" s="26">
        <v>0</v>
      </c>
      <c r="AB17" s="21">
        <f t="shared" si="11"/>
        <v>0</v>
      </c>
      <c r="AC17" s="52"/>
      <c r="AD17" s="52"/>
      <c r="AE17" s="44"/>
      <c r="AF17" s="53"/>
    </row>
    <row r="18" spans="1:32">
      <c r="A18" s="25">
        <v>11</v>
      </c>
      <c r="B18" s="45" t="s">
        <v>40</v>
      </c>
      <c r="C18" s="21">
        <v>18</v>
      </c>
      <c r="D18" s="21">
        <f t="shared" si="4"/>
        <v>69.230769230769226</v>
      </c>
      <c r="E18" s="21">
        <v>21</v>
      </c>
      <c r="F18" s="21">
        <f t="shared" si="5"/>
        <v>77.777777777777771</v>
      </c>
      <c r="G18" s="21">
        <v>32</v>
      </c>
      <c r="H18" s="21">
        <f t="shared" si="6"/>
        <v>86.486486486486484</v>
      </c>
      <c r="I18" s="21">
        <v>27</v>
      </c>
      <c r="J18" s="21">
        <f t="shared" si="0"/>
        <v>77.142857142857139</v>
      </c>
      <c r="K18" s="6">
        <v>13</v>
      </c>
      <c r="L18" s="61">
        <f t="shared" si="7"/>
        <v>76.470588235294116</v>
      </c>
      <c r="M18" s="44">
        <v>12</v>
      </c>
      <c r="N18" s="21">
        <f t="shared" si="8"/>
        <v>80</v>
      </c>
      <c r="O18" s="22">
        <f t="shared" si="1"/>
        <v>123</v>
      </c>
      <c r="P18" s="22">
        <f t="shared" si="9"/>
        <v>78.343949044585983</v>
      </c>
      <c r="Q18" s="21">
        <v>8</v>
      </c>
      <c r="R18" s="21">
        <f t="shared" si="2"/>
        <v>72.727272727272734</v>
      </c>
      <c r="S18" s="21"/>
      <c r="T18" s="21"/>
      <c r="U18" s="21">
        <v>7</v>
      </c>
      <c r="V18" s="21">
        <v>100</v>
      </c>
      <c r="W18" s="21">
        <v>3</v>
      </c>
      <c r="X18" s="21">
        <f t="shared" si="3"/>
        <v>75</v>
      </c>
      <c r="Y18" s="6">
        <v>8</v>
      </c>
      <c r="Z18" s="28">
        <f t="shared" si="10"/>
        <v>100</v>
      </c>
      <c r="AA18" s="52">
        <v>7</v>
      </c>
      <c r="AB18" s="21">
        <f t="shared" si="11"/>
        <v>77.777777777777771</v>
      </c>
      <c r="AC18" s="21"/>
      <c r="AD18" s="21"/>
      <c r="AE18" s="44"/>
      <c r="AF18" s="44"/>
    </row>
    <row r="19" spans="1:32">
      <c r="A19" s="25">
        <v>12</v>
      </c>
      <c r="B19" s="46" t="s">
        <v>41</v>
      </c>
      <c r="C19" s="21">
        <v>23</v>
      </c>
      <c r="D19" s="21">
        <f t="shared" si="4"/>
        <v>88.461538461538453</v>
      </c>
      <c r="E19" s="21">
        <v>24</v>
      </c>
      <c r="F19" s="21">
        <f t="shared" si="5"/>
        <v>88.888888888888886</v>
      </c>
      <c r="G19" s="21">
        <v>37</v>
      </c>
      <c r="H19" s="21">
        <f t="shared" si="6"/>
        <v>100</v>
      </c>
      <c r="I19" s="21">
        <v>32</v>
      </c>
      <c r="J19" s="21">
        <f t="shared" si="0"/>
        <v>91.428571428571431</v>
      </c>
      <c r="K19" s="93">
        <v>14</v>
      </c>
      <c r="L19" s="61">
        <f t="shared" si="7"/>
        <v>82.35294117647058</v>
      </c>
      <c r="M19" s="44">
        <v>13</v>
      </c>
      <c r="N19" s="21">
        <f t="shared" si="8"/>
        <v>86.666666666666671</v>
      </c>
      <c r="O19" s="22">
        <f t="shared" si="1"/>
        <v>143</v>
      </c>
      <c r="P19" s="22">
        <f t="shared" si="9"/>
        <v>91.082802547770697</v>
      </c>
      <c r="Q19" s="21">
        <v>10</v>
      </c>
      <c r="R19" s="21">
        <f t="shared" si="2"/>
        <v>90.909090909090907</v>
      </c>
      <c r="S19" s="21"/>
      <c r="T19" s="21"/>
      <c r="U19" s="21">
        <v>7</v>
      </c>
      <c r="V19" s="21">
        <v>100</v>
      </c>
      <c r="W19" s="21">
        <v>4</v>
      </c>
      <c r="X19" s="21">
        <f t="shared" si="3"/>
        <v>100</v>
      </c>
      <c r="Y19" s="6">
        <v>8</v>
      </c>
      <c r="Z19" s="28">
        <f t="shared" si="10"/>
        <v>100</v>
      </c>
      <c r="AA19" s="21">
        <v>8</v>
      </c>
      <c r="AB19" s="21">
        <f t="shared" si="11"/>
        <v>88.888888888888886</v>
      </c>
      <c r="AC19" s="21"/>
      <c r="AD19" s="21"/>
      <c r="AE19" s="44"/>
      <c r="AF19" s="44"/>
    </row>
    <row r="20" spans="1:32">
      <c r="A20" s="25">
        <v>13</v>
      </c>
      <c r="B20" s="45" t="s">
        <v>42</v>
      </c>
      <c r="C20" s="21">
        <v>20</v>
      </c>
      <c r="D20" s="21">
        <f t="shared" si="4"/>
        <v>76.923076923076934</v>
      </c>
      <c r="E20" s="21">
        <v>23</v>
      </c>
      <c r="F20" s="21">
        <f t="shared" si="5"/>
        <v>85.18518518518519</v>
      </c>
      <c r="G20" s="21">
        <v>33</v>
      </c>
      <c r="H20" s="21">
        <f t="shared" si="6"/>
        <v>89.189189189189193</v>
      </c>
      <c r="I20" s="21">
        <v>32</v>
      </c>
      <c r="J20" s="21">
        <f t="shared" si="0"/>
        <v>91.428571428571431</v>
      </c>
      <c r="K20" s="6">
        <v>13</v>
      </c>
      <c r="L20" s="61">
        <f t="shared" si="7"/>
        <v>76.470588235294116</v>
      </c>
      <c r="M20" s="44">
        <v>13</v>
      </c>
      <c r="N20" s="21">
        <f t="shared" si="8"/>
        <v>86.666666666666671</v>
      </c>
      <c r="O20" s="22">
        <f t="shared" si="1"/>
        <v>134</v>
      </c>
      <c r="P20" s="22">
        <f t="shared" si="9"/>
        <v>85.350318471337573</v>
      </c>
      <c r="Q20" s="21">
        <v>9</v>
      </c>
      <c r="R20" s="21">
        <f t="shared" si="2"/>
        <v>81.818181818181827</v>
      </c>
      <c r="S20" s="21"/>
      <c r="T20" s="21"/>
      <c r="U20" s="21">
        <v>6</v>
      </c>
      <c r="V20" s="21">
        <v>85.714285714285708</v>
      </c>
      <c r="W20" s="21">
        <v>4</v>
      </c>
      <c r="X20" s="21">
        <f t="shared" si="3"/>
        <v>100</v>
      </c>
      <c r="Y20" s="6">
        <v>8</v>
      </c>
      <c r="Z20" s="28">
        <f t="shared" si="10"/>
        <v>100</v>
      </c>
      <c r="AA20" s="21">
        <v>7</v>
      </c>
      <c r="AB20" s="21">
        <f t="shared" si="11"/>
        <v>77.777777777777771</v>
      </c>
      <c r="AC20" s="21"/>
      <c r="AD20" s="21"/>
      <c r="AE20" s="44"/>
      <c r="AF20" s="44"/>
    </row>
    <row r="21" spans="1:32">
      <c r="A21" s="25" t="s">
        <v>12</v>
      </c>
      <c r="B21" s="45" t="s">
        <v>43</v>
      </c>
      <c r="C21" s="21">
        <v>14</v>
      </c>
      <c r="D21" s="21">
        <f t="shared" si="4"/>
        <v>53.846153846153847</v>
      </c>
      <c r="E21" s="21">
        <v>19</v>
      </c>
      <c r="F21" s="21">
        <f t="shared" si="5"/>
        <v>70.370370370370367</v>
      </c>
      <c r="G21" s="21">
        <v>19</v>
      </c>
      <c r="H21" s="21">
        <f t="shared" si="6"/>
        <v>51.351351351351354</v>
      </c>
      <c r="I21" s="21">
        <v>23</v>
      </c>
      <c r="J21" s="21">
        <f t="shared" si="0"/>
        <v>65.714285714285708</v>
      </c>
      <c r="K21" s="6">
        <v>7</v>
      </c>
      <c r="L21" s="61">
        <f t="shared" si="7"/>
        <v>41.17647058823529</v>
      </c>
      <c r="M21" s="44">
        <v>11</v>
      </c>
      <c r="N21" s="21">
        <f t="shared" si="8"/>
        <v>73.333333333333329</v>
      </c>
      <c r="O21" s="22">
        <f t="shared" si="1"/>
        <v>93</v>
      </c>
      <c r="P21" s="22">
        <f t="shared" si="9"/>
        <v>59.235668789808919</v>
      </c>
      <c r="Q21" s="21">
        <v>3</v>
      </c>
      <c r="R21" s="21">
        <f t="shared" si="2"/>
        <v>27.27272727272727</v>
      </c>
      <c r="S21" s="21"/>
      <c r="T21" s="21"/>
      <c r="U21" s="21">
        <v>7</v>
      </c>
      <c r="V21" s="21">
        <v>100</v>
      </c>
      <c r="W21" s="21">
        <v>4</v>
      </c>
      <c r="X21" s="21">
        <f t="shared" si="3"/>
        <v>100</v>
      </c>
      <c r="Y21" s="6">
        <v>7</v>
      </c>
      <c r="Z21" s="28">
        <f t="shared" si="10"/>
        <v>87.5</v>
      </c>
      <c r="AA21" s="21">
        <v>1</v>
      </c>
      <c r="AB21" s="21">
        <f t="shared" si="11"/>
        <v>11.111111111111111</v>
      </c>
      <c r="AC21" s="21"/>
      <c r="AD21" s="21"/>
      <c r="AE21" s="44"/>
      <c r="AF21" s="44"/>
    </row>
    <row r="22" spans="1:32">
      <c r="A22" s="25">
        <v>15</v>
      </c>
      <c r="B22" s="45" t="s">
        <v>44</v>
      </c>
      <c r="C22" s="21">
        <v>22</v>
      </c>
      <c r="D22" s="21">
        <f t="shared" si="4"/>
        <v>84.615384615384613</v>
      </c>
      <c r="E22" s="21">
        <v>24</v>
      </c>
      <c r="F22" s="21">
        <f t="shared" si="5"/>
        <v>88.888888888888886</v>
      </c>
      <c r="G22" s="21">
        <v>36</v>
      </c>
      <c r="H22" s="21">
        <f t="shared" si="6"/>
        <v>97.297297297297291</v>
      </c>
      <c r="I22" s="21">
        <v>33</v>
      </c>
      <c r="J22" s="21">
        <f t="shared" si="0"/>
        <v>94.285714285714292</v>
      </c>
      <c r="K22" s="6">
        <v>14</v>
      </c>
      <c r="L22" s="61">
        <f t="shared" si="7"/>
        <v>82.35294117647058</v>
      </c>
      <c r="M22" s="44">
        <v>14</v>
      </c>
      <c r="N22" s="21">
        <f t="shared" si="8"/>
        <v>93.333333333333329</v>
      </c>
      <c r="O22" s="22">
        <f t="shared" si="1"/>
        <v>143</v>
      </c>
      <c r="P22" s="22">
        <f t="shared" si="9"/>
        <v>91.082802547770697</v>
      </c>
      <c r="Q22" s="21">
        <v>10</v>
      </c>
      <c r="R22" s="21">
        <f t="shared" si="2"/>
        <v>90.909090909090907</v>
      </c>
      <c r="S22" s="21"/>
      <c r="T22" s="21"/>
      <c r="U22" s="21">
        <v>7</v>
      </c>
      <c r="V22" s="21">
        <v>100</v>
      </c>
      <c r="W22" s="21">
        <v>4</v>
      </c>
      <c r="X22" s="21">
        <f t="shared" si="3"/>
        <v>100</v>
      </c>
      <c r="Y22" s="6">
        <v>8</v>
      </c>
      <c r="Z22" s="28">
        <f t="shared" si="10"/>
        <v>100</v>
      </c>
      <c r="AA22" s="21">
        <v>8</v>
      </c>
      <c r="AB22" s="21">
        <f t="shared" si="11"/>
        <v>88.888888888888886</v>
      </c>
      <c r="AC22" s="21"/>
      <c r="AD22" s="21"/>
      <c r="AE22" s="44"/>
      <c r="AF22" s="44"/>
    </row>
    <row r="23" spans="1:32">
      <c r="A23" s="50" t="s">
        <v>13</v>
      </c>
      <c r="B23" s="51" t="s">
        <v>45</v>
      </c>
      <c r="C23" s="52"/>
      <c r="D23" s="21">
        <f t="shared" si="4"/>
        <v>0</v>
      </c>
      <c r="E23" s="52">
        <v>0</v>
      </c>
      <c r="F23" s="21">
        <f t="shared" si="5"/>
        <v>0</v>
      </c>
      <c r="G23" s="52">
        <v>0</v>
      </c>
      <c r="H23" s="21">
        <f t="shared" si="6"/>
        <v>0</v>
      </c>
      <c r="I23" s="52">
        <v>0</v>
      </c>
      <c r="J23" s="21">
        <f t="shared" si="0"/>
        <v>0</v>
      </c>
      <c r="K23" s="68"/>
      <c r="L23" s="61">
        <f t="shared" si="7"/>
        <v>0</v>
      </c>
      <c r="M23" s="44">
        <v>0</v>
      </c>
      <c r="N23" s="21">
        <f t="shared" si="8"/>
        <v>0</v>
      </c>
      <c r="O23" s="22">
        <f t="shared" si="1"/>
        <v>0</v>
      </c>
      <c r="P23" s="22">
        <f t="shared" si="9"/>
        <v>0</v>
      </c>
      <c r="Q23" s="52">
        <v>0</v>
      </c>
      <c r="R23" s="21">
        <f t="shared" si="2"/>
        <v>0</v>
      </c>
      <c r="S23" s="52"/>
      <c r="T23" s="52"/>
      <c r="U23" s="52">
        <v>0</v>
      </c>
      <c r="V23" s="52">
        <v>0</v>
      </c>
      <c r="W23" s="21">
        <v>0</v>
      </c>
      <c r="X23" s="21">
        <f t="shared" si="3"/>
        <v>0</v>
      </c>
      <c r="Y23" s="68"/>
      <c r="Z23" s="28">
        <f t="shared" si="10"/>
        <v>0</v>
      </c>
      <c r="AA23" s="52">
        <v>0</v>
      </c>
      <c r="AB23" s="21">
        <f t="shared" si="11"/>
        <v>0</v>
      </c>
      <c r="AC23" s="52"/>
      <c r="AD23" s="52"/>
      <c r="AE23" s="44"/>
      <c r="AF23" s="53"/>
    </row>
    <row r="24" spans="1:32">
      <c r="A24" s="50" t="s">
        <v>14</v>
      </c>
      <c r="B24" s="51" t="s">
        <v>46</v>
      </c>
      <c r="C24" s="52"/>
      <c r="D24" s="21">
        <f t="shared" si="4"/>
        <v>0</v>
      </c>
      <c r="E24" s="52">
        <v>0</v>
      </c>
      <c r="F24" s="21">
        <f t="shared" si="5"/>
        <v>0</v>
      </c>
      <c r="G24" s="52">
        <v>0</v>
      </c>
      <c r="H24" s="21">
        <f t="shared" si="6"/>
        <v>0</v>
      </c>
      <c r="I24" s="52">
        <v>0</v>
      </c>
      <c r="J24" s="21">
        <f t="shared" si="0"/>
        <v>0</v>
      </c>
      <c r="K24" s="68"/>
      <c r="L24" s="61">
        <f t="shared" si="7"/>
        <v>0</v>
      </c>
      <c r="M24" s="44">
        <v>0</v>
      </c>
      <c r="N24" s="21">
        <f t="shared" si="8"/>
        <v>0</v>
      </c>
      <c r="O24" s="22">
        <f t="shared" si="1"/>
        <v>0</v>
      </c>
      <c r="P24" s="22">
        <f t="shared" si="9"/>
        <v>0</v>
      </c>
      <c r="Q24" s="52">
        <v>0</v>
      </c>
      <c r="R24" s="21">
        <f t="shared" si="2"/>
        <v>0</v>
      </c>
      <c r="S24" s="52"/>
      <c r="T24" s="52"/>
      <c r="U24" s="52">
        <v>0</v>
      </c>
      <c r="V24" s="52">
        <v>0</v>
      </c>
      <c r="W24" s="21">
        <v>0</v>
      </c>
      <c r="X24" s="21">
        <f t="shared" si="3"/>
        <v>0</v>
      </c>
      <c r="Y24" s="68"/>
      <c r="Z24" s="28">
        <f t="shared" si="10"/>
        <v>0</v>
      </c>
      <c r="AA24" s="52">
        <v>0</v>
      </c>
      <c r="AB24" s="21">
        <f t="shared" si="11"/>
        <v>0</v>
      </c>
      <c r="AC24" s="52"/>
      <c r="AD24" s="52"/>
      <c r="AE24" s="44"/>
      <c r="AF24" s="53"/>
    </row>
    <row r="25" spans="1:32">
      <c r="A25" s="25">
        <v>18</v>
      </c>
      <c r="B25" s="45" t="s">
        <v>47</v>
      </c>
      <c r="C25" s="21">
        <v>18</v>
      </c>
      <c r="D25" s="21">
        <f t="shared" si="4"/>
        <v>69.230769230769226</v>
      </c>
      <c r="E25" s="21">
        <v>22</v>
      </c>
      <c r="F25" s="21">
        <f t="shared" si="5"/>
        <v>81.481481481481481</v>
      </c>
      <c r="G25" s="21">
        <v>29</v>
      </c>
      <c r="H25" s="21">
        <f t="shared" si="6"/>
        <v>78.378378378378372</v>
      </c>
      <c r="I25" s="21">
        <v>34</v>
      </c>
      <c r="J25" s="21">
        <f t="shared" si="0"/>
        <v>97.142857142857139</v>
      </c>
      <c r="K25" s="6">
        <v>13</v>
      </c>
      <c r="L25" s="61">
        <f t="shared" si="7"/>
        <v>76.470588235294116</v>
      </c>
      <c r="M25" s="44">
        <v>14</v>
      </c>
      <c r="N25" s="21">
        <f t="shared" si="8"/>
        <v>93.333333333333329</v>
      </c>
      <c r="O25" s="22">
        <f t="shared" si="1"/>
        <v>130</v>
      </c>
      <c r="P25" s="22">
        <f t="shared" si="9"/>
        <v>82.802547770700642</v>
      </c>
      <c r="Q25" s="21">
        <v>8</v>
      </c>
      <c r="R25" s="21">
        <f t="shared" si="2"/>
        <v>72.727272727272734</v>
      </c>
      <c r="S25" s="21"/>
      <c r="T25" s="21"/>
      <c r="U25" s="21">
        <v>6</v>
      </c>
      <c r="V25" s="21">
        <v>85.714285714285708</v>
      </c>
      <c r="W25" s="21">
        <v>4</v>
      </c>
      <c r="X25" s="21">
        <f t="shared" si="3"/>
        <v>100</v>
      </c>
      <c r="Y25" s="6">
        <v>8</v>
      </c>
      <c r="Z25" s="28">
        <f t="shared" si="10"/>
        <v>100</v>
      </c>
      <c r="AA25" s="26">
        <v>7</v>
      </c>
      <c r="AB25" s="21">
        <f t="shared" si="11"/>
        <v>77.777777777777771</v>
      </c>
      <c r="AC25" s="21"/>
      <c r="AD25" s="21"/>
      <c r="AE25" s="44"/>
      <c r="AF25" s="44"/>
    </row>
    <row r="26" spans="1:32">
      <c r="A26" s="25">
        <v>19</v>
      </c>
      <c r="B26" s="45" t="s">
        <v>48</v>
      </c>
      <c r="C26" s="21">
        <v>22</v>
      </c>
      <c r="D26" s="21">
        <f t="shared" si="4"/>
        <v>84.615384615384613</v>
      </c>
      <c r="E26" s="21">
        <v>22</v>
      </c>
      <c r="F26" s="21">
        <f t="shared" si="5"/>
        <v>81.481481481481481</v>
      </c>
      <c r="G26" s="21">
        <v>33</v>
      </c>
      <c r="H26" s="21">
        <f t="shared" si="6"/>
        <v>89.189189189189193</v>
      </c>
      <c r="I26" s="21">
        <v>32</v>
      </c>
      <c r="J26" s="21">
        <f t="shared" si="0"/>
        <v>91.428571428571431</v>
      </c>
      <c r="K26" s="6">
        <v>12</v>
      </c>
      <c r="L26" s="61">
        <f t="shared" si="7"/>
        <v>70.588235294117652</v>
      </c>
      <c r="M26" s="44">
        <v>10</v>
      </c>
      <c r="N26" s="21">
        <f t="shared" si="8"/>
        <v>66.666666666666671</v>
      </c>
      <c r="O26" s="22">
        <f t="shared" si="1"/>
        <v>131</v>
      </c>
      <c r="P26" s="22">
        <f t="shared" si="9"/>
        <v>83.439490445859875</v>
      </c>
      <c r="Q26" s="21">
        <v>10</v>
      </c>
      <c r="R26" s="21">
        <f t="shared" si="2"/>
        <v>90.909090909090907</v>
      </c>
      <c r="S26" s="21"/>
      <c r="T26" s="21"/>
      <c r="U26" s="21">
        <v>7</v>
      </c>
      <c r="V26" s="21">
        <v>100</v>
      </c>
      <c r="W26" s="21">
        <v>4</v>
      </c>
      <c r="X26" s="21">
        <f t="shared" si="3"/>
        <v>100</v>
      </c>
      <c r="Y26" s="6">
        <v>7</v>
      </c>
      <c r="Z26" s="28">
        <f t="shared" si="10"/>
        <v>87.5</v>
      </c>
      <c r="AA26" s="21">
        <v>5</v>
      </c>
      <c r="AB26" s="21">
        <f t="shared" si="11"/>
        <v>55.555555555555557</v>
      </c>
      <c r="AC26" s="21"/>
      <c r="AD26" s="21"/>
      <c r="AE26" s="44"/>
      <c r="AF26" s="44"/>
    </row>
    <row r="27" spans="1:32">
      <c r="A27" s="25">
        <v>20</v>
      </c>
      <c r="B27" s="45" t="s">
        <v>49</v>
      </c>
      <c r="C27" s="21">
        <v>20</v>
      </c>
      <c r="D27" s="21">
        <f t="shared" si="4"/>
        <v>76.923076923076934</v>
      </c>
      <c r="E27" s="21">
        <v>23</v>
      </c>
      <c r="F27" s="21">
        <f t="shared" si="5"/>
        <v>85.18518518518519</v>
      </c>
      <c r="G27" s="21">
        <v>34</v>
      </c>
      <c r="H27" s="21">
        <f t="shared" si="6"/>
        <v>91.891891891891888</v>
      </c>
      <c r="I27" s="21">
        <v>32</v>
      </c>
      <c r="J27" s="21">
        <f t="shared" si="0"/>
        <v>91.428571428571431</v>
      </c>
      <c r="K27" s="6">
        <v>16</v>
      </c>
      <c r="L27" s="61">
        <f t="shared" si="7"/>
        <v>94.117647058823522</v>
      </c>
      <c r="M27" s="44">
        <v>13</v>
      </c>
      <c r="N27" s="21">
        <f t="shared" si="8"/>
        <v>86.666666666666671</v>
      </c>
      <c r="O27" s="22">
        <f t="shared" si="1"/>
        <v>138</v>
      </c>
      <c r="P27" s="22">
        <f t="shared" si="9"/>
        <v>87.898089171974519</v>
      </c>
      <c r="Q27" s="21">
        <v>9</v>
      </c>
      <c r="R27" s="21">
        <f t="shared" si="2"/>
        <v>81.818181818181827</v>
      </c>
      <c r="S27" s="21"/>
      <c r="T27" s="21"/>
      <c r="U27" s="21">
        <v>7</v>
      </c>
      <c r="V27" s="21">
        <v>100</v>
      </c>
      <c r="W27" s="21">
        <v>4</v>
      </c>
      <c r="X27" s="21">
        <f t="shared" si="3"/>
        <v>100</v>
      </c>
      <c r="Y27" s="6">
        <v>7</v>
      </c>
      <c r="Z27" s="28">
        <f t="shared" si="10"/>
        <v>87.5</v>
      </c>
      <c r="AA27" s="21">
        <v>7</v>
      </c>
      <c r="AB27" s="21">
        <f t="shared" si="11"/>
        <v>77.777777777777771</v>
      </c>
      <c r="AC27" s="21"/>
      <c r="AD27" s="21"/>
      <c r="AE27" s="44"/>
      <c r="AF27" s="44"/>
    </row>
    <row r="28" spans="1:32">
      <c r="A28" s="25">
        <v>21</v>
      </c>
      <c r="B28" s="45" t="s">
        <v>50</v>
      </c>
      <c r="C28" s="21">
        <v>17</v>
      </c>
      <c r="D28" s="21">
        <f t="shared" si="4"/>
        <v>65.384615384615387</v>
      </c>
      <c r="E28" s="21">
        <v>19</v>
      </c>
      <c r="F28" s="21">
        <f t="shared" si="5"/>
        <v>70.370370370370367</v>
      </c>
      <c r="G28" s="21">
        <v>27</v>
      </c>
      <c r="H28" s="21">
        <f t="shared" si="6"/>
        <v>72.972972972972968</v>
      </c>
      <c r="I28" s="21">
        <v>30</v>
      </c>
      <c r="J28" s="21">
        <f t="shared" si="0"/>
        <v>85.714285714285708</v>
      </c>
      <c r="K28" s="93">
        <v>12</v>
      </c>
      <c r="L28" s="61">
        <f t="shared" si="7"/>
        <v>70.588235294117652</v>
      </c>
      <c r="M28" s="44">
        <v>11</v>
      </c>
      <c r="N28" s="21">
        <f t="shared" si="8"/>
        <v>73.333333333333329</v>
      </c>
      <c r="O28" s="22">
        <f t="shared" si="1"/>
        <v>116</v>
      </c>
      <c r="P28" s="22">
        <f t="shared" si="9"/>
        <v>73.885350318471339</v>
      </c>
      <c r="Q28" s="21">
        <v>7</v>
      </c>
      <c r="R28" s="21">
        <f t="shared" si="2"/>
        <v>63.636363636363633</v>
      </c>
      <c r="S28" s="21"/>
      <c r="T28" s="21"/>
      <c r="U28" s="21">
        <v>5</v>
      </c>
      <c r="V28" s="21">
        <v>100</v>
      </c>
      <c r="W28" s="21">
        <v>4</v>
      </c>
      <c r="X28" s="21">
        <f t="shared" si="3"/>
        <v>100</v>
      </c>
      <c r="Y28" s="6">
        <v>7</v>
      </c>
      <c r="Z28" s="28">
        <f t="shared" si="10"/>
        <v>87.5</v>
      </c>
      <c r="AA28" s="21">
        <v>6</v>
      </c>
      <c r="AB28" s="21">
        <f t="shared" si="11"/>
        <v>66.666666666666671</v>
      </c>
      <c r="AC28" s="21"/>
      <c r="AD28" s="21"/>
      <c r="AE28" s="44"/>
      <c r="AF28" s="44"/>
    </row>
    <row r="29" spans="1:32">
      <c r="A29" s="25">
        <v>22</v>
      </c>
      <c r="B29" s="45" t="s">
        <v>51</v>
      </c>
      <c r="C29" s="21">
        <v>24</v>
      </c>
      <c r="D29" s="21">
        <f t="shared" si="4"/>
        <v>92.307692307692307</v>
      </c>
      <c r="E29" s="21">
        <v>20</v>
      </c>
      <c r="F29" s="21">
        <f t="shared" si="5"/>
        <v>74.074074074074076</v>
      </c>
      <c r="G29" s="21">
        <v>28</v>
      </c>
      <c r="H29" s="21">
        <f t="shared" si="6"/>
        <v>75.675675675675677</v>
      </c>
      <c r="I29" s="21">
        <v>31</v>
      </c>
      <c r="J29" s="21">
        <f t="shared" si="0"/>
        <v>88.571428571428569</v>
      </c>
      <c r="K29" s="6">
        <v>13</v>
      </c>
      <c r="L29" s="61">
        <f t="shared" si="7"/>
        <v>76.470588235294116</v>
      </c>
      <c r="M29" s="44">
        <v>11</v>
      </c>
      <c r="N29" s="21">
        <f t="shared" si="8"/>
        <v>73.333333333333329</v>
      </c>
      <c r="O29" s="22">
        <f t="shared" si="1"/>
        <v>127</v>
      </c>
      <c r="P29" s="22">
        <f t="shared" si="9"/>
        <v>80.891719745222929</v>
      </c>
      <c r="Q29" s="21">
        <v>9</v>
      </c>
      <c r="R29" s="21">
        <f t="shared" si="2"/>
        <v>81.818181818181827</v>
      </c>
      <c r="S29" s="21"/>
      <c r="T29" s="21"/>
      <c r="U29" s="21">
        <v>5</v>
      </c>
      <c r="V29" s="21">
        <v>100</v>
      </c>
      <c r="W29" s="21">
        <v>4</v>
      </c>
      <c r="X29" s="21">
        <f t="shared" si="3"/>
        <v>100</v>
      </c>
      <c r="Y29" s="6">
        <v>7</v>
      </c>
      <c r="Z29" s="28">
        <f t="shared" si="10"/>
        <v>87.5</v>
      </c>
      <c r="AA29" s="21">
        <v>3</v>
      </c>
      <c r="AB29" s="21">
        <f t="shared" si="11"/>
        <v>33.333333333333336</v>
      </c>
      <c r="AC29" s="21"/>
      <c r="AD29" s="21"/>
      <c r="AE29" s="44"/>
      <c r="AF29" s="44"/>
    </row>
    <row r="30" spans="1:32">
      <c r="A30" s="25">
        <v>23</v>
      </c>
      <c r="B30" s="45" t="s">
        <v>52</v>
      </c>
      <c r="C30" s="21">
        <v>25</v>
      </c>
      <c r="D30" s="21">
        <f t="shared" si="4"/>
        <v>96.15384615384616</v>
      </c>
      <c r="E30" s="21">
        <v>26</v>
      </c>
      <c r="F30" s="21">
        <f t="shared" si="5"/>
        <v>96.296296296296291</v>
      </c>
      <c r="G30" s="21">
        <v>37</v>
      </c>
      <c r="H30" s="21">
        <f t="shared" si="6"/>
        <v>100</v>
      </c>
      <c r="I30" s="21">
        <v>30</v>
      </c>
      <c r="J30" s="21">
        <f t="shared" si="0"/>
        <v>85.714285714285708</v>
      </c>
      <c r="K30" s="6">
        <v>17</v>
      </c>
      <c r="L30" s="61">
        <f t="shared" si="7"/>
        <v>100</v>
      </c>
      <c r="M30" s="44">
        <v>14</v>
      </c>
      <c r="N30" s="21">
        <f t="shared" si="8"/>
        <v>93.333333333333329</v>
      </c>
      <c r="O30" s="22">
        <f t="shared" si="1"/>
        <v>149</v>
      </c>
      <c r="P30" s="22">
        <f t="shared" si="9"/>
        <v>94.904458598726109</v>
      </c>
      <c r="Q30" s="21">
        <v>10</v>
      </c>
      <c r="R30" s="21">
        <f t="shared" si="2"/>
        <v>90.909090909090907</v>
      </c>
      <c r="S30" s="21"/>
      <c r="T30" s="21"/>
      <c r="U30" s="21">
        <v>5</v>
      </c>
      <c r="V30" s="21">
        <v>100</v>
      </c>
      <c r="W30" s="21">
        <v>4</v>
      </c>
      <c r="X30" s="21">
        <f t="shared" si="3"/>
        <v>100</v>
      </c>
      <c r="Y30" s="6">
        <v>8</v>
      </c>
      <c r="Z30" s="28">
        <f t="shared" si="10"/>
        <v>100</v>
      </c>
      <c r="AA30" s="21">
        <v>9</v>
      </c>
      <c r="AB30" s="21">
        <f t="shared" si="11"/>
        <v>100</v>
      </c>
      <c r="AC30" s="21"/>
      <c r="AD30" s="21"/>
      <c r="AE30" s="44"/>
      <c r="AF30" s="44"/>
    </row>
    <row r="31" spans="1:32">
      <c r="A31" s="25" t="s">
        <v>15</v>
      </c>
      <c r="B31" s="45" t="s">
        <v>53</v>
      </c>
      <c r="C31" s="21">
        <v>24</v>
      </c>
      <c r="D31" s="21">
        <f t="shared" si="4"/>
        <v>92.307692307692307</v>
      </c>
      <c r="E31" s="21">
        <v>26</v>
      </c>
      <c r="F31" s="21">
        <f t="shared" si="5"/>
        <v>96.296296296296291</v>
      </c>
      <c r="G31" s="21">
        <v>36</v>
      </c>
      <c r="H31" s="21">
        <f t="shared" si="6"/>
        <v>97.297297297297291</v>
      </c>
      <c r="I31" s="21">
        <v>35</v>
      </c>
      <c r="J31" s="21">
        <f t="shared" si="0"/>
        <v>100</v>
      </c>
      <c r="K31" s="6">
        <v>17</v>
      </c>
      <c r="L31" s="61">
        <f t="shared" si="7"/>
        <v>100</v>
      </c>
      <c r="M31" s="44">
        <v>15</v>
      </c>
      <c r="N31" s="21">
        <f t="shared" si="8"/>
        <v>100</v>
      </c>
      <c r="O31" s="22">
        <f t="shared" si="1"/>
        <v>153</v>
      </c>
      <c r="P31" s="22">
        <f t="shared" si="9"/>
        <v>97.452229299363054</v>
      </c>
      <c r="Q31" s="21">
        <v>10</v>
      </c>
      <c r="R31" s="21">
        <f t="shared" si="2"/>
        <v>90.909090909090907</v>
      </c>
      <c r="S31" s="21"/>
      <c r="T31" s="21"/>
      <c r="U31" s="21">
        <v>5</v>
      </c>
      <c r="V31" s="21">
        <v>100</v>
      </c>
      <c r="W31" s="21">
        <v>4</v>
      </c>
      <c r="X31" s="21">
        <f t="shared" si="3"/>
        <v>100</v>
      </c>
      <c r="Y31" s="6">
        <v>8</v>
      </c>
      <c r="Z31" s="28">
        <f t="shared" si="10"/>
        <v>100</v>
      </c>
      <c r="AA31" s="21">
        <v>9</v>
      </c>
      <c r="AB31" s="21">
        <f t="shared" si="11"/>
        <v>100</v>
      </c>
      <c r="AC31" s="21"/>
      <c r="AD31" s="21"/>
      <c r="AE31" s="44"/>
      <c r="AF31" s="44"/>
    </row>
    <row r="32" spans="1:32">
      <c r="A32" s="25">
        <v>25</v>
      </c>
      <c r="B32" s="45" t="s">
        <v>54</v>
      </c>
      <c r="C32" s="21">
        <v>16</v>
      </c>
      <c r="D32" s="21">
        <f t="shared" si="4"/>
        <v>61.53846153846154</v>
      </c>
      <c r="E32" s="21">
        <v>23</v>
      </c>
      <c r="F32" s="21">
        <f t="shared" si="5"/>
        <v>85.18518518518519</v>
      </c>
      <c r="G32" s="21">
        <v>29</v>
      </c>
      <c r="H32" s="21">
        <f t="shared" si="6"/>
        <v>78.378378378378372</v>
      </c>
      <c r="I32" s="21">
        <v>32</v>
      </c>
      <c r="J32" s="21">
        <f t="shared" si="0"/>
        <v>91.428571428571431</v>
      </c>
      <c r="K32" s="6">
        <v>14</v>
      </c>
      <c r="L32" s="61">
        <f t="shared" si="7"/>
        <v>82.35294117647058</v>
      </c>
      <c r="M32" s="44">
        <v>11</v>
      </c>
      <c r="N32" s="21">
        <f t="shared" si="8"/>
        <v>73.333333333333329</v>
      </c>
      <c r="O32" s="22">
        <f t="shared" si="1"/>
        <v>125</v>
      </c>
      <c r="P32" s="22">
        <f t="shared" si="9"/>
        <v>79.617834394904463</v>
      </c>
      <c r="Q32" s="21">
        <v>7</v>
      </c>
      <c r="R32" s="21">
        <f t="shared" si="2"/>
        <v>63.636363636363633</v>
      </c>
      <c r="S32" s="21"/>
      <c r="T32" s="21"/>
      <c r="U32" s="21">
        <v>5</v>
      </c>
      <c r="V32" s="21">
        <v>100</v>
      </c>
      <c r="W32" s="21">
        <v>4</v>
      </c>
      <c r="X32" s="21">
        <f t="shared" si="3"/>
        <v>100</v>
      </c>
      <c r="Y32" s="6">
        <v>6</v>
      </c>
      <c r="Z32" s="28">
        <f t="shared" si="10"/>
        <v>75</v>
      </c>
      <c r="AA32" s="21">
        <v>7</v>
      </c>
      <c r="AB32" s="21">
        <f t="shared" si="11"/>
        <v>77.777777777777771</v>
      </c>
      <c r="AC32" s="21"/>
      <c r="AD32" s="21"/>
      <c r="AE32" s="44"/>
      <c r="AF32" s="44"/>
    </row>
    <row r="33" spans="1:32">
      <c r="A33" s="25" t="s">
        <v>16</v>
      </c>
      <c r="B33" s="45" t="s">
        <v>55</v>
      </c>
      <c r="C33" s="21">
        <v>9</v>
      </c>
      <c r="D33" s="21">
        <f t="shared" si="4"/>
        <v>34.615384615384613</v>
      </c>
      <c r="E33" s="21">
        <v>11</v>
      </c>
      <c r="F33" s="21">
        <f t="shared" si="5"/>
        <v>40.74074074074074</v>
      </c>
      <c r="G33" s="21">
        <v>15</v>
      </c>
      <c r="H33" s="21">
        <f t="shared" si="6"/>
        <v>40.54054054054054</v>
      </c>
      <c r="I33" s="21">
        <v>28</v>
      </c>
      <c r="J33" s="21">
        <f t="shared" si="0"/>
        <v>80</v>
      </c>
      <c r="K33" s="93">
        <v>7</v>
      </c>
      <c r="L33" s="61">
        <f t="shared" si="7"/>
        <v>41.17647058823529</v>
      </c>
      <c r="M33" s="44">
        <v>9</v>
      </c>
      <c r="N33" s="21">
        <f t="shared" si="8"/>
        <v>60</v>
      </c>
      <c r="O33" s="22">
        <f t="shared" si="1"/>
        <v>79</v>
      </c>
      <c r="P33" s="22">
        <f t="shared" si="9"/>
        <v>50.318471337579616</v>
      </c>
      <c r="Q33" s="21">
        <v>2</v>
      </c>
      <c r="R33" s="21">
        <f t="shared" si="2"/>
        <v>18.181818181818183</v>
      </c>
      <c r="S33" s="21"/>
      <c r="T33" s="21"/>
      <c r="U33" s="21">
        <v>3</v>
      </c>
      <c r="V33" s="21">
        <v>60</v>
      </c>
      <c r="W33" s="21">
        <v>4</v>
      </c>
      <c r="X33" s="21">
        <f t="shared" si="3"/>
        <v>100</v>
      </c>
      <c r="Y33" s="93">
        <v>5</v>
      </c>
      <c r="Z33" s="28">
        <f t="shared" si="10"/>
        <v>62.5</v>
      </c>
      <c r="AA33" s="26">
        <v>1</v>
      </c>
      <c r="AB33" s="21">
        <f t="shared" si="11"/>
        <v>11.111111111111111</v>
      </c>
      <c r="AC33" s="21"/>
      <c r="AD33" s="21"/>
      <c r="AE33" s="44"/>
      <c r="AF33" s="44"/>
    </row>
    <row r="34" spans="1:32">
      <c r="A34" s="50">
        <v>27</v>
      </c>
      <c r="B34" s="51" t="s">
        <v>56</v>
      </c>
      <c r="C34" s="52"/>
      <c r="D34" s="21">
        <f t="shared" si="4"/>
        <v>0</v>
      </c>
      <c r="E34" s="52">
        <v>16</v>
      </c>
      <c r="F34" s="21">
        <f t="shared" si="5"/>
        <v>59.25925925925926</v>
      </c>
      <c r="G34" s="52">
        <v>24</v>
      </c>
      <c r="H34" s="21">
        <f t="shared" si="6"/>
        <v>64.86486486486487</v>
      </c>
      <c r="I34" s="52">
        <v>30</v>
      </c>
      <c r="J34" s="21">
        <f t="shared" si="0"/>
        <v>85.714285714285708</v>
      </c>
      <c r="K34" s="6">
        <v>12</v>
      </c>
      <c r="L34" s="61">
        <f t="shared" si="7"/>
        <v>70.588235294117652</v>
      </c>
      <c r="M34" s="44">
        <v>11</v>
      </c>
      <c r="N34" s="21">
        <f t="shared" si="8"/>
        <v>73.333333333333329</v>
      </c>
      <c r="O34" s="22">
        <f t="shared" si="1"/>
        <v>93</v>
      </c>
      <c r="P34" s="22">
        <f t="shared" si="9"/>
        <v>59.235668789808919</v>
      </c>
      <c r="Q34" s="52">
        <v>0</v>
      </c>
      <c r="R34" s="21">
        <f t="shared" si="2"/>
        <v>0</v>
      </c>
      <c r="S34" s="52"/>
      <c r="T34" s="52"/>
      <c r="U34" s="52">
        <v>4</v>
      </c>
      <c r="V34" s="52">
        <v>80</v>
      </c>
      <c r="W34" s="21">
        <v>4</v>
      </c>
      <c r="X34" s="21">
        <f t="shared" si="3"/>
        <v>100</v>
      </c>
      <c r="Y34" s="6">
        <v>7</v>
      </c>
      <c r="Z34" s="28">
        <f t="shared" si="10"/>
        <v>87.5</v>
      </c>
      <c r="AA34" s="21">
        <v>8</v>
      </c>
      <c r="AB34" s="21">
        <f t="shared" si="11"/>
        <v>88.888888888888886</v>
      </c>
      <c r="AC34" s="52"/>
      <c r="AD34" s="52"/>
      <c r="AE34" s="44"/>
      <c r="AF34" s="53"/>
    </row>
    <row r="35" spans="1:32">
      <c r="A35" s="25">
        <v>28</v>
      </c>
      <c r="B35" s="45" t="s">
        <v>57</v>
      </c>
      <c r="C35" s="21">
        <v>24</v>
      </c>
      <c r="D35" s="21">
        <f t="shared" si="4"/>
        <v>92.307692307692307</v>
      </c>
      <c r="E35" s="21">
        <v>25</v>
      </c>
      <c r="F35" s="21">
        <f t="shared" si="5"/>
        <v>92.592592592592595</v>
      </c>
      <c r="G35" s="21">
        <v>36</v>
      </c>
      <c r="H35" s="21">
        <f t="shared" si="6"/>
        <v>97.297297297297291</v>
      </c>
      <c r="I35" s="21">
        <v>34</v>
      </c>
      <c r="J35" s="21">
        <f t="shared" si="0"/>
        <v>97.142857142857139</v>
      </c>
      <c r="K35" s="6">
        <v>16</v>
      </c>
      <c r="L35" s="61">
        <f t="shared" si="7"/>
        <v>94.117647058823522</v>
      </c>
      <c r="M35" s="44">
        <v>15</v>
      </c>
      <c r="N35" s="21">
        <f t="shared" si="8"/>
        <v>100</v>
      </c>
      <c r="O35" s="22">
        <f t="shared" si="1"/>
        <v>150</v>
      </c>
      <c r="P35" s="22">
        <f t="shared" si="9"/>
        <v>95.541401273885356</v>
      </c>
      <c r="Q35" s="21">
        <v>10</v>
      </c>
      <c r="R35" s="21">
        <f t="shared" si="2"/>
        <v>90.909090909090907</v>
      </c>
      <c r="S35" s="21"/>
      <c r="T35" s="21"/>
      <c r="U35" s="21">
        <v>5</v>
      </c>
      <c r="V35" s="21">
        <v>100</v>
      </c>
      <c r="W35" s="21">
        <v>4</v>
      </c>
      <c r="X35" s="21">
        <f t="shared" si="3"/>
        <v>100</v>
      </c>
      <c r="Y35" s="6">
        <v>8</v>
      </c>
      <c r="Z35" s="28">
        <f t="shared" si="10"/>
        <v>100</v>
      </c>
      <c r="AA35" s="21">
        <v>9</v>
      </c>
      <c r="AB35" s="21">
        <f t="shared" si="11"/>
        <v>100</v>
      </c>
      <c r="AC35" s="21"/>
      <c r="AD35" s="21"/>
      <c r="AE35" s="44"/>
      <c r="AF35" s="44"/>
    </row>
    <row r="36" spans="1:32">
      <c r="A36" s="25">
        <v>29</v>
      </c>
      <c r="B36" s="45" t="s">
        <v>58</v>
      </c>
      <c r="C36" s="21">
        <v>20</v>
      </c>
      <c r="D36" s="21">
        <f t="shared" si="4"/>
        <v>76.923076923076934</v>
      </c>
      <c r="E36" s="21">
        <v>19</v>
      </c>
      <c r="F36" s="21">
        <f t="shared" si="5"/>
        <v>70.370370370370367</v>
      </c>
      <c r="G36" s="21">
        <v>29</v>
      </c>
      <c r="H36" s="21">
        <f t="shared" si="6"/>
        <v>78.378378378378372</v>
      </c>
      <c r="I36" s="21">
        <v>32</v>
      </c>
      <c r="J36" s="21">
        <f t="shared" si="0"/>
        <v>91.428571428571431</v>
      </c>
      <c r="K36" s="6">
        <v>10</v>
      </c>
      <c r="L36" s="61">
        <f t="shared" si="7"/>
        <v>58.82352941176471</v>
      </c>
      <c r="M36" s="44">
        <v>12</v>
      </c>
      <c r="N36" s="21">
        <f t="shared" si="8"/>
        <v>80</v>
      </c>
      <c r="O36" s="22">
        <f t="shared" si="1"/>
        <v>122</v>
      </c>
      <c r="P36" s="22">
        <f t="shared" si="9"/>
        <v>77.70700636942675</v>
      </c>
      <c r="Q36" s="21">
        <v>8</v>
      </c>
      <c r="R36" s="21">
        <f t="shared" si="2"/>
        <v>72.727272727272734</v>
      </c>
      <c r="S36" s="21"/>
      <c r="T36" s="21"/>
      <c r="U36" s="21">
        <v>5</v>
      </c>
      <c r="V36" s="21">
        <v>100</v>
      </c>
      <c r="W36" s="21">
        <v>4</v>
      </c>
      <c r="X36" s="21">
        <f t="shared" si="3"/>
        <v>100</v>
      </c>
      <c r="Y36" s="6">
        <v>6</v>
      </c>
      <c r="Z36" s="28">
        <f t="shared" si="10"/>
        <v>75</v>
      </c>
      <c r="AA36" s="52">
        <v>3</v>
      </c>
      <c r="AB36" s="21">
        <f t="shared" si="11"/>
        <v>33.333333333333336</v>
      </c>
      <c r="AC36" s="21"/>
      <c r="AD36" s="21"/>
      <c r="AE36" s="44"/>
      <c r="AF36" s="44"/>
    </row>
    <row r="37" spans="1:32">
      <c r="A37" s="25">
        <v>30</v>
      </c>
      <c r="B37" s="45" t="s">
        <v>59</v>
      </c>
      <c r="C37" s="21">
        <v>23</v>
      </c>
      <c r="D37" s="21">
        <f t="shared" si="4"/>
        <v>88.461538461538453</v>
      </c>
      <c r="E37" s="21">
        <v>24</v>
      </c>
      <c r="F37" s="21">
        <f t="shared" si="5"/>
        <v>88.888888888888886</v>
      </c>
      <c r="G37" s="21">
        <v>35</v>
      </c>
      <c r="H37" s="21">
        <f t="shared" si="6"/>
        <v>94.594594594594597</v>
      </c>
      <c r="I37" s="21">
        <v>32</v>
      </c>
      <c r="J37" s="21">
        <f t="shared" si="0"/>
        <v>91.428571428571431</v>
      </c>
      <c r="K37" s="6">
        <v>16</v>
      </c>
      <c r="L37" s="61">
        <f t="shared" si="7"/>
        <v>94.117647058823522</v>
      </c>
      <c r="M37" s="44">
        <v>14</v>
      </c>
      <c r="N37" s="21">
        <f t="shared" si="8"/>
        <v>93.333333333333329</v>
      </c>
      <c r="O37" s="22">
        <f t="shared" si="1"/>
        <v>144</v>
      </c>
      <c r="P37" s="22">
        <f t="shared" si="9"/>
        <v>91.71974522292993</v>
      </c>
      <c r="Q37" s="21">
        <v>10</v>
      </c>
      <c r="R37" s="21">
        <f t="shared" si="2"/>
        <v>90.909090909090907</v>
      </c>
      <c r="S37" s="21"/>
      <c r="T37" s="21"/>
      <c r="U37" s="21">
        <v>5</v>
      </c>
      <c r="V37" s="21">
        <v>100</v>
      </c>
      <c r="W37" s="21">
        <v>4</v>
      </c>
      <c r="X37" s="21">
        <f t="shared" si="3"/>
        <v>100</v>
      </c>
      <c r="Y37" s="6">
        <v>8</v>
      </c>
      <c r="Z37" s="28">
        <f t="shared" si="10"/>
        <v>100</v>
      </c>
      <c r="AA37" s="21">
        <v>8</v>
      </c>
      <c r="AB37" s="21">
        <f t="shared" si="11"/>
        <v>88.888888888888886</v>
      </c>
      <c r="AC37" s="21"/>
      <c r="AD37" s="21"/>
      <c r="AE37" s="44"/>
      <c r="AF37" s="44"/>
    </row>
    <row r="38" spans="1:32">
      <c r="A38" s="25">
        <v>31</v>
      </c>
      <c r="B38" s="45" t="s">
        <v>60</v>
      </c>
      <c r="C38" s="21">
        <v>22</v>
      </c>
      <c r="D38" s="21">
        <f t="shared" si="4"/>
        <v>84.615384615384613</v>
      </c>
      <c r="E38" s="21">
        <v>24</v>
      </c>
      <c r="F38" s="21">
        <f t="shared" si="5"/>
        <v>88.888888888888886</v>
      </c>
      <c r="G38" s="21">
        <v>36</v>
      </c>
      <c r="H38" s="21">
        <f t="shared" si="6"/>
        <v>97.297297297297291</v>
      </c>
      <c r="I38" s="21">
        <v>29</v>
      </c>
      <c r="J38" s="21">
        <f t="shared" si="0"/>
        <v>82.857142857142861</v>
      </c>
      <c r="K38" s="6">
        <v>14</v>
      </c>
      <c r="L38" s="61">
        <f t="shared" si="7"/>
        <v>82.35294117647058</v>
      </c>
      <c r="M38" s="44">
        <v>14</v>
      </c>
      <c r="N38" s="21">
        <f t="shared" si="8"/>
        <v>93.333333333333329</v>
      </c>
      <c r="O38" s="22">
        <f t="shared" si="1"/>
        <v>139</v>
      </c>
      <c r="P38" s="22">
        <f t="shared" si="9"/>
        <v>88.535031847133752</v>
      </c>
      <c r="Q38" s="21">
        <v>9</v>
      </c>
      <c r="R38" s="21">
        <f t="shared" si="2"/>
        <v>81.818181818181827</v>
      </c>
      <c r="S38" s="21"/>
      <c r="T38" s="21"/>
      <c r="U38" s="21">
        <v>5</v>
      </c>
      <c r="V38" s="21">
        <v>100</v>
      </c>
      <c r="W38" s="21">
        <v>4</v>
      </c>
      <c r="X38" s="21">
        <f t="shared" si="3"/>
        <v>100</v>
      </c>
      <c r="Y38" s="6">
        <v>8</v>
      </c>
      <c r="Z38" s="28">
        <f t="shared" si="10"/>
        <v>100</v>
      </c>
      <c r="AA38" s="21">
        <v>7</v>
      </c>
      <c r="AB38" s="21">
        <f t="shared" si="11"/>
        <v>77.777777777777771</v>
      </c>
      <c r="AC38" s="21"/>
      <c r="AD38" s="21"/>
      <c r="AE38" s="44"/>
      <c r="AF38" s="44"/>
    </row>
    <row r="39" spans="1:32">
      <c r="A39" s="25">
        <v>32</v>
      </c>
      <c r="B39" s="45" t="s">
        <v>61</v>
      </c>
      <c r="C39" s="21">
        <v>16</v>
      </c>
      <c r="D39" s="21">
        <f t="shared" si="4"/>
        <v>61.53846153846154</v>
      </c>
      <c r="E39" s="21">
        <v>16</v>
      </c>
      <c r="F39" s="21">
        <f t="shared" si="5"/>
        <v>59.25925925925926</v>
      </c>
      <c r="G39" s="21">
        <v>26</v>
      </c>
      <c r="H39" s="21">
        <f t="shared" si="6"/>
        <v>70.270270270270274</v>
      </c>
      <c r="I39" s="21">
        <v>32</v>
      </c>
      <c r="J39" s="21">
        <f t="shared" si="0"/>
        <v>91.428571428571431</v>
      </c>
      <c r="K39" s="6">
        <v>9</v>
      </c>
      <c r="L39" s="61">
        <f t="shared" si="7"/>
        <v>52.941176470588239</v>
      </c>
      <c r="M39" s="44">
        <v>11</v>
      </c>
      <c r="N39" s="21">
        <f t="shared" si="8"/>
        <v>73.333333333333329</v>
      </c>
      <c r="O39" s="22">
        <f t="shared" si="1"/>
        <v>110</v>
      </c>
      <c r="P39" s="22">
        <f t="shared" si="9"/>
        <v>70.063694267515928</v>
      </c>
      <c r="Q39" s="21">
        <v>8</v>
      </c>
      <c r="R39" s="21">
        <f t="shared" si="2"/>
        <v>72.727272727272734</v>
      </c>
      <c r="S39" s="21"/>
      <c r="T39" s="21"/>
      <c r="U39" s="21">
        <v>5</v>
      </c>
      <c r="V39" s="21">
        <v>100</v>
      </c>
      <c r="W39" s="21">
        <v>4</v>
      </c>
      <c r="X39" s="21">
        <f t="shared" si="3"/>
        <v>100</v>
      </c>
      <c r="Y39" s="6">
        <v>6</v>
      </c>
      <c r="Z39" s="28">
        <f t="shared" si="10"/>
        <v>75</v>
      </c>
      <c r="AA39" s="21">
        <v>4</v>
      </c>
      <c r="AB39" s="21">
        <f t="shared" si="11"/>
        <v>44.444444444444443</v>
      </c>
      <c r="AC39" s="21"/>
      <c r="AD39" s="21"/>
      <c r="AE39" s="44"/>
      <c r="AF39" s="44"/>
    </row>
    <row r="40" spans="1:32">
      <c r="A40" s="25" t="s">
        <v>17</v>
      </c>
      <c r="B40" s="45" t="s">
        <v>62</v>
      </c>
      <c r="C40" s="21">
        <v>23</v>
      </c>
      <c r="D40" s="21">
        <f t="shared" si="4"/>
        <v>88.461538461538453</v>
      </c>
      <c r="E40" s="21">
        <v>21</v>
      </c>
      <c r="F40" s="21">
        <f t="shared" si="5"/>
        <v>77.777777777777771</v>
      </c>
      <c r="G40" s="21">
        <v>33</v>
      </c>
      <c r="H40" s="21">
        <f t="shared" si="6"/>
        <v>89.189189189189193</v>
      </c>
      <c r="I40" s="21">
        <v>27</v>
      </c>
      <c r="J40" s="21">
        <f t="shared" si="0"/>
        <v>77.142857142857139</v>
      </c>
      <c r="K40" s="6">
        <v>17</v>
      </c>
      <c r="L40" s="61">
        <f t="shared" si="7"/>
        <v>100</v>
      </c>
      <c r="M40" s="44">
        <v>13</v>
      </c>
      <c r="N40" s="21">
        <f t="shared" si="8"/>
        <v>86.666666666666671</v>
      </c>
      <c r="O40" s="22">
        <f t="shared" si="1"/>
        <v>134</v>
      </c>
      <c r="P40" s="22">
        <f t="shared" si="9"/>
        <v>85.350318471337573</v>
      </c>
      <c r="Q40" s="21">
        <v>10</v>
      </c>
      <c r="R40" s="21">
        <f t="shared" si="2"/>
        <v>90.909090909090907</v>
      </c>
      <c r="S40" s="21"/>
      <c r="T40" s="21"/>
      <c r="U40" s="21">
        <v>4</v>
      </c>
      <c r="V40" s="21">
        <v>80</v>
      </c>
      <c r="W40" s="21">
        <v>4</v>
      </c>
      <c r="X40" s="21">
        <f t="shared" si="3"/>
        <v>100</v>
      </c>
      <c r="Y40" s="6">
        <v>8</v>
      </c>
      <c r="Z40" s="28">
        <f t="shared" si="10"/>
        <v>100</v>
      </c>
      <c r="AA40" s="21">
        <v>8</v>
      </c>
      <c r="AB40" s="21">
        <f t="shared" si="11"/>
        <v>88.888888888888886</v>
      </c>
      <c r="AC40" s="21"/>
      <c r="AD40" s="21"/>
      <c r="AE40" s="44"/>
      <c r="AF40" s="44"/>
    </row>
    <row r="41" spans="1:32">
      <c r="A41" s="25">
        <v>34</v>
      </c>
      <c r="B41" s="45" t="s">
        <v>63</v>
      </c>
      <c r="C41" s="21">
        <v>22</v>
      </c>
      <c r="D41" s="21">
        <f t="shared" si="4"/>
        <v>84.615384615384613</v>
      </c>
      <c r="E41" s="21">
        <v>17</v>
      </c>
      <c r="F41" s="21">
        <f t="shared" si="5"/>
        <v>62.962962962962962</v>
      </c>
      <c r="G41" s="21">
        <v>29</v>
      </c>
      <c r="H41" s="21">
        <f t="shared" si="6"/>
        <v>78.378378378378372</v>
      </c>
      <c r="I41" s="21">
        <v>33</v>
      </c>
      <c r="J41" s="21">
        <f t="shared" si="0"/>
        <v>94.285714285714292</v>
      </c>
      <c r="K41" s="93">
        <v>13</v>
      </c>
      <c r="L41" s="61">
        <f t="shared" si="7"/>
        <v>76.470588235294116</v>
      </c>
      <c r="M41" s="44">
        <v>11</v>
      </c>
      <c r="N41" s="21">
        <f t="shared" si="8"/>
        <v>73.333333333333329</v>
      </c>
      <c r="O41" s="22">
        <f t="shared" si="1"/>
        <v>125</v>
      </c>
      <c r="P41" s="22">
        <f t="shared" si="9"/>
        <v>79.617834394904463</v>
      </c>
      <c r="Q41" s="21">
        <v>10</v>
      </c>
      <c r="R41" s="21">
        <f t="shared" si="2"/>
        <v>90.909090909090907</v>
      </c>
      <c r="S41" s="21"/>
      <c r="T41" s="21"/>
      <c r="U41" s="21">
        <v>4</v>
      </c>
      <c r="V41" s="21">
        <v>80</v>
      </c>
      <c r="W41" s="21">
        <v>4</v>
      </c>
      <c r="X41" s="21">
        <f t="shared" si="3"/>
        <v>100</v>
      </c>
      <c r="Y41" s="93">
        <v>7</v>
      </c>
      <c r="Z41" s="28">
        <f t="shared" si="10"/>
        <v>87.5</v>
      </c>
      <c r="AA41" s="21">
        <v>6</v>
      </c>
      <c r="AB41" s="21">
        <f t="shared" si="11"/>
        <v>66.666666666666671</v>
      </c>
      <c r="AC41" s="21"/>
      <c r="AD41" s="21"/>
      <c r="AE41" s="44"/>
      <c r="AF41" s="44"/>
    </row>
    <row r="42" spans="1:32">
      <c r="A42" s="50">
        <v>35</v>
      </c>
      <c r="B42" s="51" t="s">
        <v>64</v>
      </c>
      <c r="C42" s="52"/>
      <c r="D42" s="21">
        <f t="shared" si="4"/>
        <v>0</v>
      </c>
      <c r="E42" s="52"/>
      <c r="F42" s="21">
        <f t="shared" si="5"/>
        <v>0</v>
      </c>
      <c r="G42" s="52">
        <v>0</v>
      </c>
      <c r="H42" s="21">
        <f t="shared" si="6"/>
        <v>0</v>
      </c>
      <c r="I42" s="52">
        <v>0</v>
      </c>
      <c r="J42" s="21">
        <f t="shared" si="0"/>
        <v>0</v>
      </c>
      <c r="K42" s="68"/>
      <c r="L42" s="61">
        <f t="shared" si="7"/>
        <v>0</v>
      </c>
      <c r="M42" s="44">
        <v>0</v>
      </c>
      <c r="N42" s="21">
        <f t="shared" si="8"/>
        <v>0</v>
      </c>
      <c r="O42" s="22">
        <f t="shared" si="1"/>
        <v>0</v>
      </c>
      <c r="P42" s="22">
        <f t="shared" si="9"/>
        <v>0</v>
      </c>
      <c r="Q42" s="52">
        <v>0</v>
      </c>
      <c r="R42" s="21">
        <f t="shared" si="2"/>
        <v>0</v>
      </c>
      <c r="S42" s="52"/>
      <c r="T42" s="52"/>
      <c r="U42" s="52">
        <v>1</v>
      </c>
      <c r="V42" s="52">
        <v>20</v>
      </c>
      <c r="W42" s="21">
        <v>0</v>
      </c>
      <c r="X42" s="21">
        <f t="shared" si="3"/>
        <v>0</v>
      </c>
      <c r="Y42" s="68"/>
      <c r="Z42" s="28">
        <f t="shared" si="10"/>
        <v>0</v>
      </c>
      <c r="AA42" s="21">
        <v>1</v>
      </c>
      <c r="AB42" s="21">
        <f t="shared" si="11"/>
        <v>11.111111111111111</v>
      </c>
      <c r="AC42" s="52"/>
      <c r="AD42" s="52"/>
      <c r="AE42" s="44"/>
      <c r="AF42" s="53"/>
    </row>
    <row r="43" spans="1:32">
      <c r="A43" s="25">
        <v>36</v>
      </c>
      <c r="B43" s="45" t="s">
        <v>65</v>
      </c>
      <c r="C43" s="21">
        <v>25</v>
      </c>
      <c r="D43" s="21">
        <f t="shared" si="4"/>
        <v>96.15384615384616</v>
      </c>
      <c r="E43" s="21">
        <v>20</v>
      </c>
      <c r="F43" s="21">
        <f t="shared" si="5"/>
        <v>74.074074074074076</v>
      </c>
      <c r="G43" s="21">
        <v>36</v>
      </c>
      <c r="H43" s="21">
        <f t="shared" si="6"/>
        <v>97.297297297297291</v>
      </c>
      <c r="I43" s="21">
        <v>33</v>
      </c>
      <c r="J43" s="21">
        <f t="shared" si="0"/>
        <v>94.285714285714292</v>
      </c>
      <c r="K43" s="6">
        <v>16</v>
      </c>
      <c r="L43" s="61">
        <f t="shared" si="7"/>
        <v>94.117647058823522</v>
      </c>
      <c r="M43" s="44">
        <v>12</v>
      </c>
      <c r="N43" s="21">
        <f t="shared" si="8"/>
        <v>80</v>
      </c>
      <c r="O43" s="22">
        <f t="shared" si="1"/>
        <v>142</v>
      </c>
      <c r="P43" s="22">
        <f t="shared" si="9"/>
        <v>90.445859872611464</v>
      </c>
      <c r="Q43" s="21">
        <v>9</v>
      </c>
      <c r="R43" s="21">
        <f t="shared" si="2"/>
        <v>81.818181818181827</v>
      </c>
      <c r="S43" s="21"/>
      <c r="T43" s="21"/>
      <c r="U43" s="21">
        <v>5</v>
      </c>
      <c r="V43" s="21">
        <v>100</v>
      </c>
      <c r="W43" s="21">
        <v>4</v>
      </c>
      <c r="X43" s="21">
        <f t="shared" si="3"/>
        <v>100</v>
      </c>
      <c r="Y43" s="93">
        <v>6</v>
      </c>
      <c r="Z43" s="28">
        <f t="shared" si="10"/>
        <v>75</v>
      </c>
      <c r="AA43" s="21">
        <v>7</v>
      </c>
      <c r="AB43" s="21">
        <f t="shared" si="11"/>
        <v>77.777777777777771</v>
      </c>
      <c r="AC43" s="21"/>
      <c r="AD43" s="21"/>
      <c r="AE43" s="44"/>
      <c r="AF43" s="44"/>
    </row>
    <row r="44" spans="1:32">
      <c r="A44" s="25">
        <v>37</v>
      </c>
      <c r="B44" s="45" t="s">
        <v>66</v>
      </c>
      <c r="C44" s="21">
        <v>25</v>
      </c>
      <c r="D44" s="21">
        <f t="shared" si="4"/>
        <v>96.15384615384616</v>
      </c>
      <c r="E44" s="21">
        <v>21</v>
      </c>
      <c r="F44" s="21">
        <f t="shared" si="5"/>
        <v>77.777777777777771</v>
      </c>
      <c r="G44" s="21">
        <v>35</v>
      </c>
      <c r="H44" s="21">
        <f t="shared" si="6"/>
        <v>94.594594594594597</v>
      </c>
      <c r="I44" s="21">
        <v>30</v>
      </c>
      <c r="J44" s="21">
        <f t="shared" si="0"/>
        <v>85.714285714285708</v>
      </c>
      <c r="K44" s="6">
        <v>14</v>
      </c>
      <c r="L44" s="61">
        <f t="shared" si="7"/>
        <v>82.35294117647058</v>
      </c>
      <c r="M44" s="44">
        <v>13</v>
      </c>
      <c r="N44" s="21">
        <f t="shared" si="8"/>
        <v>86.666666666666671</v>
      </c>
      <c r="O44" s="22">
        <f t="shared" si="1"/>
        <v>138</v>
      </c>
      <c r="P44" s="22">
        <f t="shared" si="9"/>
        <v>87.898089171974519</v>
      </c>
      <c r="Q44" s="21">
        <v>10</v>
      </c>
      <c r="R44" s="21">
        <f t="shared" si="2"/>
        <v>90.909090909090907</v>
      </c>
      <c r="S44" s="21"/>
      <c r="T44" s="21"/>
      <c r="U44" s="21">
        <v>5</v>
      </c>
      <c r="V44" s="21">
        <v>100</v>
      </c>
      <c r="W44" s="21">
        <v>4</v>
      </c>
      <c r="X44" s="21">
        <f t="shared" si="3"/>
        <v>100</v>
      </c>
      <c r="Y44" s="6">
        <v>8</v>
      </c>
      <c r="Z44" s="28">
        <f t="shared" si="10"/>
        <v>100</v>
      </c>
      <c r="AA44" s="21">
        <v>7</v>
      </c>
      <c r="AB44" s="21">
        <f t="shared" si="11"/>
        <v>77.777777777777771</v>
      </c>
      <c r="AC44" s="21"/>
      <c r="AD44" s="21"/>
      <c r="AE44" s="44"/>
      <c r="AF44" s="44"/>
    </row>
    <row r="45" spans="1:32">
      <c r="A45" s="25">
        <v>38</v>
      </c>
      <c r="B45" s="45" t="s">
        <v>67</v>
      </c>
      <c r="C45" s="21">
        <v>21</v>
      </c>
      <c r="D45" s="21">
        <f t="shared" si="4"/>
        <v>80.769230769230774</v>
      </c>
      <c r="E45" s="21">
        <v>19</v>
      </c>
      <c r="F45" s="21">
        <f t="shared" si="5"/>
        <v>70.370370370370367</v>
      </c>
      <c r="G45" s="21">
        <v>31</v>
      </c>
      <c r="H45" s="21">
        <f t="shared" si="6"/>
        <v>83.78378378378379</v>
      </c>
      <c r="I45" s="21">
        <v>27</v>
      </c>
      <c r="J45" s="21">
        <f t="shared" si="0"/>
        <v>77.142857142857139</v>
      </c>
      <c r="K45" s="6">
        <v>12</v>
      </c>
      <c r="L45" s="61">
        <f t="shared" si="7"/>
        <v>70.588235294117652</v>
      </c>
      <c r="M45" s="44">
        <v>12</v>
      </c>
      <c r="N45" s="21">
        <f t="shared" si="8"/>
        <v>80</v>
      </c>
      <c r="O45" s="22">
        <f t="shared" si="1"/>
        <v>122</v>
      </c>
      <c r="P45" s="22">
        <f t="shared" si="9"/>
        <v>77.70700636942675</v>
      </c>
      <c r="Q45" s="21">
        <v>10</v>
      </c>
      <c r="R45" s="21">
        <f t="shared" si="2"/>
        <v>90.909090909090907</v>
      </c>
      <c r="S45" s="21"/>
      <c r="T45" s="21"/>
      <c r="U45" s="21">
        <v>3</v>
      </c>
      <c r="V45" s="21">
        <v>60</v>
      </c>
      <c r="W45" s="21">
        <v>4</v>
      </c>
      <c r="X45" s="21">
        <f t="shared" si="3"/>
        <v>100</v>
      </c>
      <c r="Y45" s="6">
        <v>8</v>
      </c>
      <c r="Z45" s="28">
        <f t="shared" si="10"/>
        <v>100</v>
      </c>
      <c r="AA45" s="21">
        <v>8</v>
      </c>
      <c r="AB45" s="21">
        <f t="shared" si="11"/>
        <v>88.888888888888886</v>
      </c>
      <c r="AC45" s="21"/>
      <c r="AD45" s="21"/>
      <c r="AE45" s="44"/>
      <c r="AF45" s="44"/>
    </row>
    <row r="46" spans="1:32">
      <c r="A46" s="25">
        <v>39</v>
      </c>
      <c r="B46" s="45" t="s">
        <v>68</v>
      </c>
      <c r="C46" s="21">
        <v>20</v>
      </c>
      <c r="D46" s="21">
        <f t="shared" si="4"/>
        <v>76.923076923076934</v>
      </c>
      <c r="E46" s="21">
        <v>19</v>
      </c>
      <c r="F46" s="21">
        <f t="shared" si="5"/>
        <v>70.370370370370367</v>
      </c>
      <c r="G46" s="21">
        <v>22</v>
      </c>
      <c r="H46" s="21">
        <f t="shared" si="6"/>
        <v>59.45945945945946</v>
      </c>
      <c r="I46" s="21">
        <v>27</v>
      </c>
      <c r="J46" s="21">
        <f t="shared" si="0"/>
        <v>77.142857142857139</v>
      </c>
      <c r="K46" s="6">
        <v>11</v>
      </c>
      <c r="L46" s="61">
        <f t="shared" si="7"/>
        <v>64.705882352941174</v>
      </c>
      <c r="M46" s="44">
        <v>10</v>
      </c>
      <c r="N46" s="21">
        <f t="shared" si="8"/>
        <v>66.666666666666671</v>
      </c>
      <c r="O46" s="22">
        <f t="shared" si="1"/>
        <v>109</v>
      </c>
      <c r="P46" s="22">
        <f t="shared" si="9"/>
        <v>69.426751592356695</v>
      </c>
      <c r="Q46" s="21">
        <v>8</v>
      </c>
      <c r="R46" s="21">
        <f t="shared" si="2"/>
        <v>72.727272727272734</v>
      </c>
      <c r="S46" s="21"/>
      <c r="T46" s="21"/>
      <c r="U46" s="21">
        <v>5</v>
      </c>
      <c r="V46" s="21">
        <v>100</v>
      </c>
      <c r="W46" s="21">
        <v>4</v>
      </c>
      <c r="X46" s="21">
        <f t="shared" si="3"/>
        <v>100</v>
      </c>
      <c r="Y46" s="6">
        <v>6</v>
      </c>
      <c r="Z46" s="28">
        <f t="shared" si="10"/>
        <v>75</v>
      </c>
      <c r="AA46" s="21">
        <v>3</v>
      </c>
      <c r="AB46" s="21">
        <f t="shared" si="11"/>
        <v>33.333333333333336</v>
      </c>
      <c r="AC46" s="21"/>
      <c r="AD46" s="21"/>
      <c r="AE46" s="44"/>
      <c r="AF46" s="44"/>
    </row>
    <row r="47" spans="1:32">
      <c r="A47" s="25" t="s">
        <v>18</v>
      </c>
      <c r="B47" s="45" t="s">
        <v>69</v>
      </c>
      <c r="C47" s="21">
        <v>16</v>
      </c>
      <c r="D47" s="21">
        <f t="shared" si="4"/>
        <v>61.53846153846154</v>
      </c>
      <c r="E47" s="21">
        <v>22</v>
      </c>
      <c r="F47" s="21">
        <f t="shared" si="5"/>
        <v>81.481481481481481</v>
      </c>
      <c r="G47" s="21">
        <v>28</v>
      </c>
      <c r="H47" s="21">
        <f t="shared" si="6"/>
        <v>75.675675675675677</v>
      </c>
      <c r="I47" s="21">
        <v>27</v>
      </c>
      <c r="J47" s="21">
        <f t="shared" si="0"/>
        <v>77.142857142857139</v>
      </c>
      <c r="K47" s="6">
        <v>14</v>
      </c>
      <c r="L47" s="61">
        <f t="shared" si="7"/>
        <v>82.35294117647058</v>
      </c>
      <c r="M47" s="44">
        <v>11</v>
      </c>
      <c r="N47" s="21">
        <f t="shared" si="8"/>
        <v>73.333333333333329</v>
      </c>
      <c r="O47" s="22">
        <f t="shared" si="1"/>
        <v>118</v>
      </c>
      <c r="P47" s="22">
        <f t="shared" si="9"/>
        <v>75.159235668789805</v>
      </c>
      <c r="Q47" s="21">
        <v>9</v>
      </c>
      <c r="R47" s="21">
        <f t="shared" si="2"/>
        <v>81.818181818181827</v>
      </c>
      <c r="S47" s="21"/>
      <c r="T47" s="21"/>
      <c r="U47" s="21">
        <v>5</v>
      </c>
      <c r="V47" s="21">
        <v>100</v>
      </c>
      <c r="W47" s="21">
        <v>4</v>
      </c>
      <c r="X47" s="21">
        <f t="shared" si="3"/>
        <v>100</v>
      </c>
      <c r="Y47" s="6">
        <v>6</v>
      </c>
      <c r="Z47" s="28">
        <f t="shared" si="10"/>
        <v>75</v>
      </c>
      <c r="AA47" s="21">
        <v>6</v>
      </c>
      <c r="AB47" s="21">
        <f t="shared" si="11"/>
        <v>66.666666666666671</v>
      </c>
      <c r="AC47" s="21"/>
      <c r="AD47" s="21"/>
      <c r="AE47" s="44"/>
      <c r="AF47" s="44"/>
    </row>
    <row r="48" spans="1:32">
      <c r="A48" s="25" t="s">
        <v>19</v>
      </c>
      <c r="B48" s="45" t="s">
        <v>70</v>
      </c>
      <c r="C48" s="21">
        <v>21</v>
      </c>
      <c r="D48" s="21">
        <f t="shared" si="4"/>
        <v>80.769230769230774</v>
      </c>
      <c r="E48" s="21">
        <v>20</v>
      </c>
      <c r="F48" s="21">
        <f t="shared" si="5"/>
        <v>74.074074074074076</v>
      </c>
      <c r="G48" s="21">
        <v>26</v>
      </c>
      <c r="H48" s="21">
        <f t="shared" si="6"/>
        <v>70.270270270270274</v>
      </c>
      <c r="I48" s="21">
        <v>31</v>
      </c>
      <c r="J48" s="21">
        <f t="shared" si="0"/>
        <v>88.571428571428569</v>
      </c>
      <c r="K48" s="6">
        <v>15</v>
      </c>
      <c r="L48" s="61">
        <f t="shared" si="7"/>
        <v>88.235294117647058</v>
      </c>
      <c r="M48" s="44">
        <v>10</v>
      </c>
      <c r="N48" s="21">
        <f t="shared" si="8"/>
        <v>66.666666666666671</v>
      </c>
      <c r="O48" s="22">
        <f t="shared" si="1"/>
        <v>123</v>
      </c>
      <c r="P48" s="22">
        <f t="shared" si="9"/>
        <v>78.343949044585983</v>
      </c>
      <c r="Q48" s="21">
        <v>10</v>
      </c>
      <c r="R48" s="21">
        <f t="shared" si="2"/>
        <v>90.909090909090907</v>
      </c>
      <c r="S48" s="21"/>
      <c r="T48" s="21"/>
      <c r="U48" s="21">
        <v>5</v>
      </c>
      <c r="V48" s="21">
        <v>71.428571428571431</v>
      </c>
      <c r="W48" s="21">
        <v>3</v>
      </c>
      <c r="X48" s="21">
        <f t="shared" si="3"/>
        <v>75</v>
      </c>
      <c r="Y48" s="6">
        <v>8</v>
      </c>
      <c r="Z48" s="28">
        <f t="shared" si="10"/>
        <v>100</v>
      </c>
      <c r="AA48" s="21">
        <v>9</v>
      </c>
      <c r="AB48" s="21">
        <f t="shared" si="11"/>
        <v>100</v>
      </c>
      <c r="AC48" s="21"/>
      <c r="AD48" s="21"/>
      <c r="AE48" s="44"/>
      <c r="AF48" s="44"/>
    </row>
    <row r="49" spans="1:32">
      <c r="A49" s="50">
        <v>42</v>
      </c>
      <c r="B49" s="51" t="s">
        <v>71</v>
      </c>
      <c r="C49" s="52"/>
      <c r="D49" s="21">
        <f t="shared" si="4"/>
        <v>0</v>
      </c>
      <c r="E49" s="52">
        <v>0</v>
      </c>
      <c r="F49" s="21">
        <f t="shared" si="5"/>
        <v>0</v>
      </c>
      <c r="G49" s="52">
        <v>0</v>
      </c>
      <c r="H49" s="21">
        <f t="shared" si="6"/>
        <v>0</v>
      </c>
      <c r="I49" s="52">
        <v>0</v>
      </c>
      <c r="J49" s="21">
        <f t="shared" si="0"/>
        <v>0</v>
      </c>
      <c r="K49" s="68"/>
      <c r="L49" s="61">
        <f t="shared" si="7"/>
        <v>0</v>
      </c>
      <c r="M49" s="44">
        <v>0</v>
      </c>
      <c r="N49" s="21">
        <f t="shared" si="8"/>
        <v>0</v>
      </c>
      <c r="O49" s="22">
        <f t="shared" si="1"/>
        <v>0</v>
      </c>
      <c r="P49" s="22">
        <f t="shared" si="9"/>
        <v>0</v>
      </c>
      <c r="Q49" s="52">
        <v>0</v>
      </c>
      <c r="R49" s="21">
        <f t="shared" si="2"/>
        <v>0</v>
      </c>
      <c r="S49" s="52"/>
      <c r="T49" s="52"/>
      <c r="U49" s="52">
        <v>0</v>
      </c>
      <c r="V49" s="52">
        <v>0</v>
      </c>
      <c r="W49" s="21">
        <v>0</v>
      </c>
      <c r="X49" s="21">
        <f t="shared" si="3"/>
        <v>0</v>
      </c>
      <c r="Y49" s="68"/>
      <c r="Z49" s="28">
        <f t="shared" si="10"/>
        <v>0</v>
      </c>
      <c r="AA49" s="52"/>
      <c r="AB49" s="21">
        <f t="shared" si="11"/>
        <v>0</v>
      </c>
      <c r="AC49" s="52"/>
      <c r="AD49" s="52"/>
      <c r="AE49" s="44"/>
      <c r="AF49" s="53"/>
    </row>
    <row r="50" spans="1:32">
      <c r="A50" s="25">
        <v>43</v>
      </c>
      <c r="B50" s="45" t="s">
        <v>72</v>
      </c>
      <c r="C50" s="21">
        <v>17</v>
      </c>
      <c r="D50" s="21">
        <f t="shared" si="4"/>
        <v>65.384615384615387</v>
      </c>
      <c r="E50" s="21">
        <v>22</v>
      </c>
      <c r="F50" s="21">
        <f t="shared" si="5"/>
        <v>81.481481481481481</v>
      </c>
      <c r="G50" s="21">
        <v>30</v>
      </c>
      <c r="H50" s="21">
        <f t="shared" si="6"/>
        <v>81.081081081081081</v>
      </c>
      <c r="I50" s="21">
        <v>32</v>
      </c>
      <c r="J50" s="21">
        <f t="shared" si="0"/>
        <v>91.428571428571431</v>
      </c>
      <c r="K50" s="6">
        <v>11</v>
      </c>
      <c r="L50" s="61">
        <f t="shared" si="7"/>
        <v>64.705882352941174</v>
      </c>
      <c r="M50" s="44">
        <v>13</v>
      </c>
      <c r="N50" s="21">
        <f t="shared" si="8"/>
        <v>86.666666666666671</v>
      </c>
      <c r="O50" s="22">
        <f t="shared" si="1"/>
        <v>125</v>
      </c>
      <c r="P50" s="22">
        <f t="shared" si="9"/>
        <v>79.617834394904463</v>
      </c>
      <c r="Q50" s="21">
        <v>9</v>
      </c>
      <c r="R50" s="21">
        <f t="shared" si="2"/>
        <v>81.818181818181827</v>
      </c>
      <c r="S50" s="21"/>
      <c r="T50" s="21"/>
      <c r="U50" s="21">
        <v>7</v>
      </c>
      <c r="V50" s="21">
        <v>100</v>
      </c>
      <c r="W50" s="21">
        <v>4</v>
      </c>
      <c r="X50" s="21">
        <f t="shared" si="3"/>
        <v>100</v>
      </c>
      <c r="Y50" s="6">
        <v>8</v>
      </c>
      <c r="Z50" s="28">
        <f t="shared" si="10"/>
        <v>100</v>
      </c>
      <c r="AA50" s="21">
        <v>6</v>
      </c>
      <c r="AB50" s="21">
        <f t="shared" si="11"/>
        <v>66.666666666666671</v>
      </c>
      <c r="AC50" s="21"/>
      <c r="AD50" s="21"/>
      <c r="AE50" s="44"/>
      <c r="AF50" s="44"/>
    </row>
    <row r="51" spans="1:32">
      <c r="A51" s="25">
        <v>44</v>
      </c>
      <c r="B51" s="45" t="s">
        <v>73</v>
      </c>
      <c r="C51" s="21">
        <v>21</v>
      </c>
      <c r="D51" s="21">
        <f t="shared" si="4"/>
        <v>80.769230769230774</v>
      </c>
      <c r="E51" s="21">
        <v>21</v>
      </c>
      <c r="F51" s="21">
        <f t="shared" si="5"/>
        <v>77.777777777777771</v>
      </c>
      <c r="G51" s="21">
        <v>26</v>
      </c>
      <c r="H51" s="21">
        <f t="shared" si="6"/>
        <v>70.270270270270274</v>
      </c>
      <c r="I51" s="21">
        <v>28</v>
      </c>
      <c r="J51" s="21">
        <f t="shared" si="0"/>
        <v>80</v>
      </c>
      <c r="K51" s="6">
        <v>11</v>
      </c>
      <c r="L51" s="61">
        <f t="shared" si="7"/>
        <v>64.705882352941174</v>
      </c>
      <c r="M51" s="44">
        <v>11</v>
      </c>
      <c r="N51" s="21">
        <f t="shared" si="8"/>
        <v>73.333333333333329</v>
      </c>
      <c r="O51" s="22">
        <f t="shared" si="1"/>
        <v>118</v>
      </c>
      <c r="P51" s="22">
        <f t="shared" si="9"/>
        <v>75.159235668789805</v>
      </c>
      <c r="Q51" s="21">
        <v>7</v>
      </c>
      <c r="R51" s="21">
        <f t="shared" si="2"/>
        <v>63.636363636363633</v>
      </c>
      <c r="S51" s="21"/>
      <c r="T51" s="21"/>
      <c r="U51" s="21">
        <v>6</v>
      </c>
      <c r="V51" s="21">
        <v>85.714285714285708</v>
      </c>
      <c r="W51" s="21">
        <v>4</v>
      </c>
      <c r="X51" s="21">
        <f t="shared" si="3"/>
        <v>100</v>
      </c>
      <c r="Y51" s="6">
        <v>6</v>
      </c>
      <c r="Z51" s="28">
        <f t="shared" si="10"/>
        <v>75</v>
      </c>
      <c r="AA51" s="21">
        <v>5</v>
      </c>
      <c r="AB51" s="21">
        <f t="shared" si="11"/>
        <v>55.555555555555557</v>
      </c>
      <c r="AC51" s="21"/>
      <c r="AD51" s="21"/>
      <c r="AE51" s="44"/>
      <c r="AF51" s="44"/>
    </row>
    <row r="52" spans="1:32">
      <c r="A52" s="25">
        <v>45</v>
      </c>
      <c r="B52" s="45" t="s">
        <v>74</v>
      </c>
      <c r="C52" s="21">
        <v>19</v>
      </c>
      <c r="D52" s="21">
        <f t="shared" si="4"/>
        <v>73.076923076923066</v>
      </c>
      <c r="E52" s="21">
        <v>21</v>
      </c>
      <c r="F52" s="21">
        <f t="shared" si="5"/>
        <v>77.777777777777771</v>
      </c>
      <c r="G52" s="21">
        <v>33</v>
      </c>
      <c r="H52" s="21">
        <f t="shared" si="6"/>
        <v>89.189189189189193</v>
      </c>
      <c r="I52" s="21">
        <v>32</v>
      </c>
      <c r="J52" s="21">
        <f t="shared" si="0"/>
        <v>91.428571428571431</v>
      </c>
      <c r="K52" s="6">
        <v>11</v>
      </c>
      <c r="L52" s="61">
        <f t="shared" si="7"/>
        <v>64.705882352941174</v>
      </c>
      <c r="M52" s="44">
        <v>12</v>
      </c>
      <c r="N52" s="21">
        <f t="shared" si="8"/>
        <v>80</v>
      </c>
      <c r="O52" s="22">
        <f t="shared" si="1"/>
        <v>128</v>
      </c>
      <c r="P52" s="22">
        <f t="shared" si="9"/>
        <v>81.528662420382162</v>
      </c>
      <c r="Q52" s="21">
        <v>9</v>
      </c>
      <c r="R52" s="21">
        <f t="shared" si="2"/>
        <v>81.818181818181827</v>
      </c>
      <c r="S52" s="21"/>
      <c r="T52" s="21"/>
      <c r="U52" s="21">
        <v>7</v>
      </c>
      <c r="V52" s="21">
        <v>100</v>
      </c>
      <c r="W52" s="21">
        <v>4</v>
      </c>
      <c r="X52" s="21">
        <f t="shared" si="3"/>
        <v>100</v>
      </c>
      <c r="Y52" s="6">
        <v>8</v>
      </c>
      <c r="Z52" s="28">
        <f t="shared" si="10"/>
        <v>100</v>
      </c>
      <c r="AA52" s="21">
        <v>7</v>
      </c>
      <c r="AB52" s="21">
        <f t="shared" si="11"/>
        <v>77.777777777777771</v>
      </c>
      <c r="AC52" s="21"/>
      <c r="AD52" s="21"/>
      <c r="AE52" s="44"/>
      <c r="AF52" s="44"/>
    </row>
    <row r="53" spans="1:32">
      <c r="A53" s="25">
        <v>46</v>
      </c>
      <c r="B53" s="45" t="s">
        <v>75</v>
      </c>
      <c r="C53" s="21">
        <v>22</v>
      </c>
      <c r="D53" s="21">
        <f t="shared" si="4"/>
        <v>84.615384615384613</v>
      </c>
      <c r="E53" s="21">
        <v>23</v>
      </c>
      <c r="F53" s="21">
        <f t="shared" si="5"/>
        <v>85.18518518518519</v>
      </c>
      <c r="G53" s="21">
        <v>29</v>
      </c>
      <c r="H53" s="21">
        <f t="shared" si="6"/>
        <v>78.378378378378372</v>
      </c>
      <c r="I53" s="21">
        <v>33</v>
      </c>
      <c r="J53" s="21">
        <f t="shared" si="0"/>
        <v>94.285714285714292</v>
      </c>
      <c r="K53" s="6">
        <v>11</v>
      </c>
      <c r="L53" s="61">
        <f t="shared" si="7"/>
        <v>64.705882352941174</v>
      </c>
      <c r="M53" s="44">
        <v>13</v>
      </c>
      <c r="N53" s="21">
        <f t="shared" si="8"/>
        <v>86.666666666666671</v>
      </c>
      <c r="O53" s="22">
        <f t="shared" si="1"/>
        <v>131</v>
      </c>
      <c r="P53" s="22">
        <f t="shared" si="9"/>
        <v>83.439490445859875</v>
      </c>
      <c r="Q53" s="21">
        <v>9</v>
      </c>
      <c r="R53" s="21">
        <f t="shared" si="2"/>
        <v>81.818181818181827</v>
      </c>
      <c r="S53" s="21"/>
      <c r="T53" s="21"/>
      <c r="U53" s="21">
        <v>7</v>
      </c>
      <c r="V53" s="21">
        <v>100</v>
      </c>
      <c r="W53" s="21">
        <v>4</v>
      </c>
      <c r="X53" s="21">
        <f t="shared" si="3"/>
        <v>100</v>
      </c>
      <c r="Y53" s="6">
        <v>6</v>
      </c>
      <c r="Z53" s="28">
        <f t="shared" si="10"/>
        <v>75</v>
      </c>
      <c r="AA53" s="21">
        <v>5</v>
      </c>
      <c r="AB53" s="21">
        <f t="shared" si="11"/>
        <v>55.555555555555557</v>
      </c>
      <c r="AC53" s="21"/>
      <c r="AD53" s="21"/>
      <c r="AE53" s="44"/>
      <c r="AF53" s="44"/>
    </row>
    <row r="54" spans="1:32">
      <c r="A54" s="25">
        <v>47</v>
      </c>
      <c r="B54" s="45" t="s">
        <v>76</v>
      </c>
      <c r="C54" s="21">
        <v>26</v>
      </c>
      <c r="D54" s="21">
        <f t="shared" si="4"/>
        <v>100</v>
      </c>
      <c r="E54" s="21">
        <v>27</v>
      </c>
      <c r="F54" s="21">
        <f t="shared" si="5"/>
        <v>100</v>
      </c>
      <c r="G54" s="21">
        <v>37</v>
      </c>
      <c r="H54" s="21">
        <f t="shared" si="6"/>
        <v>100</v>
      </c>
      <c r="I54" s="21">
        <v>35</v>
      </c>
      <c r="J54" s="21">
        <f t="shared" si="0"/>
        <v>100</v>
      </c>
      <c r="K54" s="6">
        <v>17</v>
      </c>
      <c r="L54" s="61">
        <f t="shared" si="7"/>
        <v>100</v>
      </c>
      <c r="M54" s="44">
        <v>15</v>
      </c>
      <c r="N54" s="21">
        <f t="shared" si="8"/>
        <v>100</v>
      </c>
      <c r="O54" s="22">
        <f t="shared" si="1"/>
        <v>157</v>
      </c>
      <c r="P54" s="22">
        <f t="shared" si="9"/>
        <v>100</v>
      </c>
      <c r="Q54" s="21">
        <v>10</v>
      </c>
      <c r="R54" s="21">
        <f t="shared" si="2"/>
        <v>90.909090909090907</v>
      </c>
      <c r="S54" s="21"/>
      <c r="T54" s="21"/>
      <c r="U54" s="21">
        <v>7</v>
      </c>
      <c r="V54" s="21">
        <v>100</v>
      </c>
      <c r="W54" s="21">
        <v>4</v>
      </c>
      <c r="X54" s="21">
        <f t="shared" si="3"/>
        <v>100</v>
      </c>
      <c r="Y54" s="6">
        <v>8</v>
      </c>
      <c r="Z54" s="28">
        <f t="shared" si="10"/>
        <v>100</v>
      </c>
      <c r="AA54" s="21">
        <v>9</v>
      </c>
      <c r="AB54" s="21">
        <f t="shared" si="11"/>
        <v>100</v>
      </c>
      <c r="AC54" s="21"/>
      <c r="AD54" s="21"/>
      <c r="AE54" s="44"/>
      <c r="AF54" s="44"/>
    </row>
    <row r="55" spans="1:32">
      <c r="A55" s="25">
        <v>48</v>
      </c>
      <c r="B55" s="45" t="s">
        <v>77</v>
      </c>
      <c r="C55" s="21">
        <v>22</v>
      </c>
      <c r="D55" s="21">
        <f t="shared" si="4"/>
        <v>84.615384615384613</v>
      </c>
      <c r="E55" s="21">
        <v>23</v>
      </c>
      <c r="F55" s="21">
        <f t="shared" si="5"/>
        <v>85.18518518518519</v>
      </c>
      <c r="G55" s="21">
        <v>33</v>
      </c>
      <c r="H55" s="21">
        <f t="shared" si="6"/>
        <v>89.189189189189193</v>
      </c>
      <c r="I55" s="21">
        <v>32</v>
      </c>
      <c r="J55" s="21">
        <f t="shared" si="0"/>
        <v>91.428571428571431</v>
      </c>
      <c r="K55" s="6">
        <v>16</v>
      </c>
      <c r="L55" s="61">
        <f t="shared" si="7"/>
        <v>94.117647058823522</v>
      </c>
      <c r="M55" s="44">
        <v>14</v>
      </c>
      <c r="N55" s="21">
        <f t="shared" si="8"/>
        <v>93.333333333333329</v>
      </c>
      <c r="O55" s="22">
        <f t="shared" si="1"/>
        <v>140</v>
      </c>
      <c r="P55" s="22">
        <f t="shared" si="9"/>
        <v>89.171974522292999</v>
      </c>
      <c r="Q55" s="21">
        <v>10</v>
      </c>
      <c r="R55" s="21">
        <f t="shared" si="2"/>
        <v>90.909090909090907</v>
      </c>
      <c r="S55" s="21"/>
      <c r="T55" s="21"/>
      <c r="U55" s="21">
        <v>7</v>
      </c>
      <c r="V55" s="21">
        <v>100</v>
      </c>
      <c r="W55" s="21">
        <v>4</v>
      </c>
      <c r="X55" s="21">
        <f t="shared" si="3"/>
        <v>100</v>
      </c>
      <c r="Y55" s="6">
        <v>8</v>
      </c>
      <c r="Z55" s="28">
        <f t="shared" si="10"/>
        <v>100</v>
      </c>
      <c r="AA55" s="21">
        <v>8</v>
      </c>
      <c r="AB55" s="21">
        <f t="shared" si="11"/>
        <v>88.888888888888886</v>
      </c>
      <c r="AC55" s="21"/>
      <c r="AD55" s="21"/>
      <c r="AE55" s="44"/>
      <c r="AF55" s="44"/>
    </row>
    <row r="56" spans="1:32">
      <c r="A56" s="25">
        <v>49</v>
      </c>
      <c r="B56" s="45" t="s">
        <v>78</v>
      </c>
      <c r="C56" s="21">
        <v>20</v>
      </c>
      <c r="D56" s="21">
        <f t="shared" si="4"/>
        <v>76.923076923076934</v>
      </c>
      <c r="E56" s="21">
        <v>17</v>
      </c>
      <c r="F56" s="21">
        <f t="shared" si="5"/>
        <v>62.962962962962962</v>
      </c>
      <c r="G56" s="21">
        <v>34</v>
      </c>
      <c r="H56" s="21">
        <f t="shared" si="6"/>
        <v>91.891891891891888</v>
      </c>
      <c r="I56" s="21">
        <v>34</v>
      </c>
      <c r="J56" s="21">
        <f t="shared" si="0"/>
        <v>97.142857142857139</v>
      </c>
      <c r="K56" s="6">
        <v>12</v>
      </c>
      <c r="L56" s="61">
        <f t="shared" si="7"/>
        <v>70.588235294117652</v>
      </c>
      <c r="M56" s="44">
        <v>11</v>
      </c>
      <c r="N56" s="21">
        <f t="shared" si="8"/>
        <v>73.333333333333329</v>
      </c>
      <c r="O56" s="22">
        <f t="shared" si="1"/>
        <v>128</v>
      </c>
      <c r="P56" s="22">
        <f t="shared" si="9"/>
        <v>81.528662420382162</v>
      </c>
      <c r="Q56" s="21">
        <v>8</v>
      </c>
      <c r="R56" s="21">
        <f t="shared" si="2"/>
        <v>72.727272727272734</v>
      </c>
      <c r="S56" s="21"/>
      <c r="T56" s="21"/>
      <c r="U56" s="21">
        <v>7</v>
      </c>
      <c r="V56" s="21">
        <v>100</v>
      </c>
      <c r="W56" s="21">
        <v>4</v>
      </c>
      <c r="X56" s="21">
        <f t="shared" si="3"/>
        <v>100</v>
      </c>
      <c r="Y56" s="6">
        <v>7</v>
      </c>
      <c r="Z56" s="28">
        <f t="shared" si="10"/>
        <v>87.5</v>
      </c>
      <c r="AA56" s="21">
        <v>4</v>
      </c>
      <c r="AB56" s="21">
        <f t="shared" si="11"/>
        <v>44.444444444444443</v>
      </c>
      <c r="AC56" s="21"/>
      <c r="AD56" s="21"/>
      <c r="AE56" s="44"/>
      <c r="AF56" s="44"/>
    </row>
    <row r="57" spans="1:32">
      <c r="A57" s="25">
        <v>50</v>
      </c>
      <c r="B57" s="45" t="s">
        <v>79</v>
      </c>
      <c r="C57" s="21">
        <v>14</v>
      </c>
      <c r="D57" s="21">
        <f t="shared" si="4"/>
        <v>53.846153846153847</v>
      </c>
      <c r="E57" s="21">
        <v>20</v>
      </c>
      <c r="F57" s="21">
        <f t="shared" si="5"/>
        <v>74.074074074074076</v>
      </c>
      <c r="G57" s="21">
        <v>27</v>
      </c>
      <c r="H57" s="21">
        <f t="shared" si="6"/>
        <v>72.972972972972968</v>
      </c>
      <c r="I57" s="21">
        <v>27</v>
      </c>
      <c r="J57" s="21">
        <f t="shared" si="0"/>
        <v>77.142857142857139</v>
      </c>
      <c r="K57" s="6">
        <v>11</v>
      </c>
      <c r="L57" s="61">
        <f t="shared" si="7"/>
        <v>64.705882352941174</v>
      </c>
      <c r="M57" s="44">
        <v>13</v>
      </c>
      <c r="N57" s="21">
        <f t="shared" si="8"/>
        <v>86.666666666666671</v>
      </c>
      <c r="O57" s="22">
        <f t="shared" si="1"/>
        <v>112</v>
      </c>
      <c r="P57" s="22">
        <f t="shared" si="9"/>
        <v>71.337579617834393</v>
      </c>
      <c r="Q57" s="21">
        <v>4</v>
      </c>
      <c r="R57" s="21">
        <f t="shared" si="2"/>
        <v>36.363636363636367</v>
      </c>
      <c r="S57" s="21"/>
      <c r="T57" s="21"/>
      <c r="U57" s="21">
        <v>7</v>
      </c>
      <c r="V57" s="21">
        <v>100</v>
      </c>
      <c r="W57" s="21">
        <v>4</v>
      </c>
      <c r="X57" s="21">
        <f t="shared" si="3"/>
        <v>100</v>
      </c>
      <c r="Y57" s="6">
        <v>5</v>
      </c>
      <c r="Z57" s="28">
        <f t="shared" si="10"/>
        <v>62.5</v>
      </c>
      <c r="AA57" s="21">
        <v>6</v>
      </c>
      <c r="AB57" s="21">
        <f t="shared" si="11"/>
        <v>66.666666666666671</v>
      </c>
      <c r="AC57" s="21"/>
      <c r="AD57" s="21"/>
      <c r="AE57" s="44"/>
      <c r="AF57" s="44"/>
    </row>
    <row r="58" spans="1:32">
      <c r="A58" s="25">
        <v>51</v>
      </c>
      <c r="B58" s="45" t="s">
        <v>80</v>
      </c>
      <c r="C58" s="21">
        <v>22</v>
      </c>
      <c r="D58" s="21">
        <f t="shared" si="4"/>
        <v>84.615384615384613</v>
      </c>
      <c r="E58" s="21">
        <v>22</v>
      </c>
      <c r="F58" s="21">
        <f t="shared" si="5"/>
        <v>81.481481481481481</v>
      </c>
      <c r="G58" s="21">
        <v>34</v>
      </c>
      <c r="H58" s="21">
        <f t="shared" si="6"/>
        <v>91.891891891891888</v>
      </c>
      <c r="I58" s="21">
        <v>33</v>
      </c>
      <c r="J58" s="21">
        <f t="shared" si="0"/>
        <v>94.285714285714292</v>
      </c>
      <c r="K58" s="6">
        <v>13</v>
      </c>
      <c r="L58" s="61">
        <f t="shared" si="7"/>
        <v>76.470588235294116</v>
      </c>
      <c r="M58" s="44">
        <v>13</v>
      </c>
      <c r="N58" s="21">
        <f t="shared" si="8"/>
        <v>86.666666666666671</v>
      </c>
      <c r="O58" s="22">
        <f t="shared" si="1"/>
        <v>137</v>
      </c>
      <c r="P58" s="22">
        <f t="shared" si="9"/>
        <v>87.261146496815286</v>
      </c>
      <c r="Q58" s="21">
        <v>10</v>
      </c>
      <c r="R58" s="21">
        <f t="shared" si="2"/>
        <v>90.909090909090907</v>
      </c>
      <c r="S58" s="21"/>
      <c r="T58" s="21"/>
      <c r="U58" s="21">
        <v>7</v>
      </c>
      <c r="V58" s="21">
        <v>100</v>
      </c>
      <c r="W58" s="21">
        <v>4</v>
      </c>
      <c r="X58" s="21">
        <f t="shared" si="3"/>
        <v>100</v>
      </c>
      <c r="Y58" s="6">
        <v>8</v>
      </c>
      <c r="Z58" s="28">
        <f t="shared" si="10"/>
        <v>100</v>
      </c>
      <c r="AA58" s="21">
        <v>7</v>
      </c>
      <c r="AB58" s="21">
        <f t="shared" si="11"/>
        <v>77.777777777777771</v>
      </c>
      <c r="AC58" s="21"/>
      <c r="AD58" s="21"/>
      <c r="AE58" s="44"/>
      <c r="AF58" s="44"/>
    </row>
    <row r="59" spans="1:32">
      <c r="A59" s="25">
        <v>52</v>
      </c>
      <c r="B59" s="45" t="s">
        <v>81</v>
      </c>
      <c r="C59" s="21">
        <v>19</v>
      </c>
      <c r="D59" s="21">
        <f t="shared" si="4"/>
        <v>73.076923076923066</v>
      </c>
      <c r="E59" s="21">
        <v>20</v>
      </c>
      <c r="F59" s="21">
        <f t="shared" si="5"/>
        <v>74.074074074074076</v>
      </c>
      <c r="G59" s="21">
        <v>28</v>
      </c>
      <c r="H59" s="21">
        <f t="shared" si="6"/>
        <v>75.675675675675677</v>
      </c>
      <c r="I59" s="21">
        <v>26</v>
      </c>
      <c r="J59" s="21">
        <f t="shared" si="0"/>
        <v>74.285714285714292</v>
      </c>
      <c r="K59" s="6">
        <v>13</v>
      </c>
      <c r="L59" s="61">
        <f t="shared" si="7"/>
        <v>76.470588235294116</v>
      </c>
      <c r="M59" s="44">
        <v>11</v>
      </c>
      <c r="N59" s="21">
        <f t="shared" si="8"/>
        <v>73.333333333333329</v>
      </c>
      <c r="O59" s="22">
        <f t="shared" si="1"/>
        <v>117</v>
      </c>
      <c r="P59" s="22">
        <f t="shared" si="9"/>
        <v>74.522292993630572</v>
      </c>
      <c r="Q59" s="21">
        <v>9</v>
      </c>
      <c r="R59" s="21">
        <f t="shared" si="2"/>
        <v>81.818181818181827</v>
      </c>
      <c r="S59" s="21"/>
      <c r="T59" s="21"/>
      <c r="U59" s="21">
        <v>5</v>
      </c>
      <c r="V59" s="21">
        <v>71.428571428571431</v>
      </c>
      <c r="W59" s="21">
        <v>4</v>
      </c>
      <c r="X59" s="21">
        <f t="shared" si="3"/>
        <v>100</v>
      </c>
      <c r="Y59" s="6">
        <v>8</v>
      </c>
      <c r="Z59" s="28">
        <f t="shared" si="10"/>
        <v>100</v>
      </c>
      <c r="AA59" s="21">
        <v>8</v>
      </c>
      <c r="AB59" s="21">
        <f t="shared" si="11"/>
        <v>88.888888888888886</v>
      </c>
      <c r="AC59" s="21"/>
      <c r="AD59" s="21"/>
      <c r="AE59" s="44"/>
      <c r="AF59" s="44"/>
    </row>
    <row r="60" spans="1:32">
      <c r="A60" s="25">
        <v>53</v>
      </c>
      <c r="B60" s="45" t="s">
        <v>82</v>
      </c>
      <c r="C60" s="21">
        <v>23</v>
      </c>
      <c r="D60" s="21">
        <f t="shared" si="4"/>
        <v>88.461538461538453</v>
      </c>
      <c r="E60" s="21">
        <v>25</v>
      </c>
      <c r="F60" s="21">
        <f t="shared" si="5"/>
        <v>92.592592592592595</v>
      </c>
      <c r="G60" s="21">
        <v>37</v>
      </c>
      <c r="H60" s="21">
        <f t="shared" si="6"/>
        <v>100</v>
      </c>
      <c r="I60" s="21">
        <v>33</v>
      </c>
      <c r="J60" s="21">
        <f t="shared" si="0"/>
        <v>94.285714285714292</v>
      </c>
      <c r="K60" s="6">
        <v>16</v>
      </c>
      <c r="L60" s="61">
        <f t="shared" si="7"/>
        <v>94.117647058823522</v>
      </c>
      <c r="M60" s="44">
        <v>14</v>
      </c>
      <c r="N60" s="21">
        <f t="shared" si="8"/>
        <v>93.333333333333329</v>
      </c>
      <c r="O60" s="22">
        <f t="shared" si="1"/>
        <v>148</v>
      </c>
      <c r="P60" s="22">
        <f t="shared" si="9"/>
        <v>94.267515923566876</v>
      </c>
      <c r="Q60" s="21">
        <v>10</v>
      </c>
      <c r="R60" s="21">
        <f t="shared" si="2"/>
        <v>90.909090909090907</v>
      </c>
      <c r="S60" s="21"/>
      <c r="T60" s="21"/>
      <c r="U60" s="21">
        <v>7</v>
      </c>
      <c r="V60" s="21">
        <v>100</v>
      </c>
      <c r="W60" s="21">
        <v>4</v>
      </c>
      <c r="X60" s="21">
        <f t="shared" si="3"/>
        <v>100</v>
      </c>
      <c r="Y60" s="6">
        <v>8</v>
      </c>
      <c r="Z60" s="28">
        <f t="shared" si="10"/>
        <v>100</v>
      </c>
      <c r="AA60" s="21">
        <v>9</v>
      </c>
      <c r="AB60" s="21">
        <f t="shared" si="11"/>
        <v>100</v>
      </c>
      <c r="AC60" s="21"/>
      <c r="AD60" s="21"/>
      <c r="AE60" s="44"/>
      <c r="AF60" s="44"/>
    </row>
    <row r="61" spans="1:32">
      <c r="A61" s="25" t="s">
        <v>20</v>
      </c>
      <c r="B61" s="45" t="s">
        <v>83</v>
      </c>
      <c r="C61" s="21">
        <v>17</v>
      </c>
      <c r="D61" s="21">
        <f t="shared" si="4"/>
        <v>65.384615384615387</v>
      </c>
      <c r="E61" s="21">
        <v>21</v>
      </c>
      <c r="F61" s="21">
        <f t="shared" si="5"/>
        <v>77.777777777777771</v>
      </c>
      <c r="G61" s="21">
        <v>28</v>
      </c>
      <c r="H61" s="21">
        <f>G61*100/37</f>
        <v>75.675675675675677</v>
      </c>
      <c r="I61" s="21">
        <v>26</v>
      </c>
      <c r="J61" s="21">
        <f t="shared" si="0"/>
        <v>74.285714285714292</v>
      </c>
      <c r="K61" s="6">
        <v>13</v>
      </c>
      <c r="L61" s="61">
        <f t="shared" si="7"/>
        <v>76.470588235294116</v>
      </c>
      <c r="M61" s="44">
        <v>12</v>
      </c>
      <c r="N61" s="21">
        <f t="shared" si="8"/>
        <v>80</v>
      </c>
      <c r="O61" s="22">
        <f t="shared" si="1"/>
        <v>117</v>
      </c>
      <c r="P61" s="22">
        <f t="shared" si="9"/>
        <v>74.522292993630572</v>
      </c>
      <c r="Q61" s="21">
        <v>9</v>
      </c>
      <c r="R61" s="21">
        <f t="shared" si="2"/>
        <v>81.818181818181827</v>
      </c>
      <c r="S61" s="21"/>
      <c r="T61" s="21"/>
      <c r="U61" s="21">
        <v>7</v>
      </c>
      <c r="V61" s="21">
        <v>100</v>
      </c>
      <c r="W61" s="21">
        <v>4</v>
      </c>
      <c r="X61" s="21">
        <f t="shared" si="3"/>
        <v>100</v>
      </c>
      <c r="Y61" s="6">
        <v>7</v>
      </c>
      <c r="Z61" s="28">
        <f t="shared" si="10"/>
        <v>87.5</v>
      </c>
      <c r="AA61" s="21">
        <v>8</v>
      </c>
      <c r="AB61" s="21">
        <f t="shared" si="11"/>
        <v>88.888888888888886</v>
      </c>
      <c r="AC61" s="21"/>
      <c r="AD61" s="21"/>
      <c r="AE61" s="44"/>
      <c r="AF61" s="44"/>
    </row>
    <row r="62" spans="1:32">
      <c r="A62" s="25">
        <v>55</v>
      </c>
      <c r="B62" s="45" t="s">
        <v>84</v>
      </c>
      <c r="C62" s="21">
        <v>19</v>
      </c>
      <c r="D62" s="21">
        <f t="shared" si="4"/>
        <v>73.076923076923066</v>
      </c>
      <c r="E62" s="21">
        <v>20</v>
      </c>
      <c r="F62" s="21">
        <f t="shared" si="5"/>
        <v>74.074074074074076</v>
      </c>
      <c r="G62" s="21">
        <v>28</v>
      </c>
      <c r="H62" s="21">
        <f t="shared" si="6"/>
        <v>75.675675675675677</v>
      </c>
      <c r="I62" s="21">
        <v>30</v>
      </c>
      <c r="J62" s="21">
        <f t="shared" si="0"/>
        <v>85.714285714285708</v>
      </c>
      <c r="K62" s="6">
        <v>11</v>
      </c>
      <c r="L62" s="61">
        <f t="shared" si="7"/>
        <v>64.705882352941174</v>
      </c>
      <c r="M62" s="44">
        <v>12</v>
      </c>
      <c r="N62" s="21">
        <f t="shared" si="8"/>
        <v>80</v>
      </c>
      <c r="O62" s="22">
        <f t="shared" si="1"/>
        <v>120</v>
      </c>
      <c r="P62" s="22">
        <f t="shared" si="9"/>
        <v>76.433121019108285</v>
      </c>
      <c r="Q62" s="21">
        <v>8</v>
      </c>
      <c r="R62" s="21">
        <f t="shared" si="2"/>
        <v>72.727272727272734</v>
      </c>
      <c r="S62" s="21"/>
      <c r="T62" s="21"/>
      <c r="U62" s="21">
        <v>7</v>
      </c>
      <c r="V62" s="21">
        <v>100</v>
      </c>
      <c r="W62" s="21">
        <v>4</v>
      </c>
      <c r="X62" s="21">
        <f t="shared" si="3"/>
        <v>100</v>
      </c>
      <c r="Y62" s="6">
        <v>7</v>
      </c>
      <c r="Z62" s="28">
        <f t="shared" si="10"/>
        <v>87.5</v>
      </c>
      <c r="AA62" s="21">
        <v>7</v>
      </c>
      <c r="AB62" s="21">
        <f t="shared" si="11"/>
        <v>77.777777777777771</v>
      </c>
      <c r="AC62" s="21"/>
      <c r="AD62" s="21"/>
      <c r="AE62" s="44"/>
      <c r="AF62" s="44"/>
    </row>
    <row r="63" spans="1:32">
      <c r="A63" s="27">
        <v>56</v>
      </c>
      <c r="B63" s="45" t="s">
        <v>85</v>
      </c>
      <c r="C63" s="21">
        <v>20</v>
      </c>
      <c r="D63" s="21">
        <f t="shared" si="4"/>
        <v>76.923076923076934</v>
      </c>
      <c r="E63" s="21">
        <v>21</v>
      </c>
      <c r="F63" s="21">
        <f t="shared" si="5"/>
        <v>77.777777777777771</v>
      </c>
      <c r="G63" s="21">
        <v>32</v>
      </c>
      <c r="H63" s="21">
        <f t="shared" si="6"/>
        <v>86.486486486486484</v>
      </c>
      <c r="I63" s="21">
        <v>27</v>
      </c>
      <c r="J63" s="21">
        <f t="shared" si="0"/>
        <v>77.142857142857139</v>
      </c>
      <c r="K63" s="6">
        <v>12</v>
      </c>
      <c r="L63" s="61">
        <f t="shared" si="7"/>
        <v>70.588235294117652</v>
      </c>
      <c r="M63" s="44">
        <v>11</v>
      </c>
      <c r="N63" s="21">
        <f t="shared" si="8"/>
        <v>73.333333333333329</v>
      </c>
      <c r="O63" s="22">
        <f t="shared" si="1"/>
        <v>123</v>
      </c>
      <c r="P63" s="22">
        <f t="shared" si="9"/>
        <v>78.343949044585983</v>
      </c>
      <c r="Q63" s="21">
        <v>9</v>
      </c>
      <c r="R63" s="21">
        <f t="shared" si="2"/>
        <v>81.818181818181827</v>
      </c>
      <c r="S63" s="21"/>
      <c r="T63" s="21"/>
      <c r="U63" s="21">
        <v>7</v>
      </c>
      <c r="V63" s="21">
        <v>100</v>
      </c>
      <c r="W63" s="21">
        <v>4</v>
      </c>
      <c r="X63" s="21">
        <f t="shared" si="3"/>
        <v>100</v>
      </c>
      <c r="Y63" s="6">
        <v>7</v>
      </c>
      <c r="Z63" s="28">
        <f t="shared" si="10"/>
        <v>87.5</v>
      </c>
      <c r="AA63" s="21">
        <v>8</v>
      </c>
      <c r="AB63" s="21">
        <f t="shared" si="11"/>
        <v>88.888888888888886</v>
      </c>
      <c r="AC63" s="21"/>
      <c r="AD63" s="21"/>
      <c r="AE63" s="44"/>
      <c r="AF63" s="44"/>
    </row>
    <row r="64" spans="1:32">
      <c r="A64" s="25">
        <v>57</v>
      </c>
      <c r="B64" s="45" t="s">
        <v>86</v>
      </c>
      <c r="C64" s="21">
        <v>19</v>
      </c>
      <c r="D64" s="21">
        <f t="shared" si="4"/>
        <v>73.076923076923066</v>
      </c>
      <c r="E64" s="21">
        <v>20</v>
      </c>
      <c r="F64" s="21">
        <f t="shared" si="5"/>
        <v>74.074074074074076</v>
      </c>
      <c r="G64" s="21">
        <v>27</v>
      </c>
      <c r="H64" s="21">
        <f t="shared" si="6"/>
        <v>72.972972972972968</v>
      </c>
      <c r="I64" s="21">
        <v>32</v>
      </c>
      <c r="J64" s="21">
        <f t="shared" si="0"/>
        <v>91.428571428571431</v>
      </c>
      <c r="K64" s="6">
        <v>9</v>
      </c>
      <c r="L64" s="61">
        <f t="shared" si="7"/>
        <v>52.941176470588239</v>
      </c>
      <c r="M64" s="44">
        <v>11</v>
      </c>
      <c r="N64" s="21">
        <f t="shared" si="8"/>
        <v>73.333333333333329</v>
      </c>
      <c r="O64" s="22">
        <f t="shared" si="1"/>
        <v>118</v>
      </c>
      <c r="P64" s="22">
        <f t="shared" si="9"/>
        <v>75.159235668789805</v>
      </c>
      <c r="Q64" s="21">
        <v>8</v>
      </c>
      <c r="R64" s="21">
        <f t="shared" si="2"/>
        <v>72.727272727272734</v>
      </c>
      <c r="S64" s="21"/>
      <c r="T64" s="21"/>
      <c r="U64" s="21">
        <v>7</v>
      </c>
      <c r="V64" s="21">
        <v>100</v>
      </c>
      <c r="W64" s="21">
        <v>4</v>
      </c>
      <c r="X64" s="21">
        <f t="shared" si="3"/>
        <v>100</v>
      </c>
      <c r="Y64" s="6">
        <v>6</v>
      </c>
      <c r="Z64" s="28">
        <f t="shared" si="10"/>
        <v>75</v>
      </c>
      <c r="AA64" s="21">
        <v>4</v>
      </c>
      <c r="AB64" s="21">
        <f t="shared" si="11"/>
        <v>44.444444444444443</v>
      </c>
      <c r="AC64" s="21"/>
      <c r="AD64" s="21"/>
      <c r="AE64" s="44"/>
      <c r="AF64" s="44"/>
    </row>
    <row r="65" spans="1:32">
      <c r="A65" s="25">
        <v>58</v>
      </c>
      <c r="B65" s="45" t="s">
        <v>87</v>
      </c>
      <c r="C65" s="21">
        <v>21</v>
      </c>
      <c r="D65" s="21">
        <f t="shared" si="4"/>
        <v>80.769230769230774</v>
      </c>
      <c r="E65" s="21">
        <v>22</v>
      </c>
      <c r="F65" s="21">
        <f t="shared" si="5"/>
        <v>81.481481481481481</v>
      </c>
      <c r="G65" s="21">
        <v>30</v>
      </c>
      <c r="H65" s="21">
        <f t="shared" si="6"/>
        <v>81.081081081081081</v>
      </c>
      <c r="I65" s="21">
        <v>27</v>
      </c>
      <c r="J65" s="21">
        <f t="shared" si="0"/>
        <v>77.142857142857139</v>
      </c>
      <c r="K65" s="6">
        <v>14</v>
      </c>
      <c r="L65" s="61">
        <f t="shared" si="7"/>
        <v>82.35294117647058</v>
      </c>
      <c r="M65" s="44">
        <v>14</v>
      </c>
      <c r="N65" s="21">
        <f t="shared" si="8"/>
        <v>93.333333333333329</v>
      </c>
      <c r="O65" s="22">
        <f t="shared" si="1"/>
        <v>128</v>
      </c>
      <c r="P65" s="22">
        <f t="shared" si="9"/>
        <v>81.528662420382162</v>
      </c>
      <c r="Q65" s="21">
        <v>8</v>
      </c>
      <c r="R65" s="21">
        <f t="shared" si="2"/>
        <v>72.727272727272734</v>
      </c>
      <c r="S65" s="21"/>
      <c r="T65" s="21"/>
      <c r="U65" s="21">
        <v>7</v>
      </c>
      <c r="V65" s="21">
        <v>100</v>
      </c>
      <c r="W65" s="21">
        <v>4</v>
      </c>
      <c r="X65" s="21">
        <f t="shared" si="3"/>
        <v>100</v>
      </c>
      <c r="Y65" s="6">
        <v>7</v>
      </c>
      <c r="Z65" s="28">
        <f t="shared" si="10"/>
        <v>87.5</v>
      </c>
      <c r="AA65" s="21">
        <v>9</v>
      </c>
      <c r="AB65" s="21">
        <f t="shared" si="11"/>
        <v>100</v>
      </c>
      <c r="AC65" s="21"/>
      <c r="AD65" s="21"/>
      <c r="AE65" s="44"/>
      <c r="AF65" s="44"/>
    </row>
    <row r="66" spans="1:32">
      <c r="A66" s="25">
        <v>59</v>
      </c>
      <c r="B66" s="45" t="s">
        <v>88</v>
      </c>
      <c r="C66" s="21">
        <v>19</v>
      </c>
      <c r="D66" s="21">
        <f t="shared" si="4"/>
        <v>73.076923076923066</v>
      </c>
      <c r="E66" s="21">
        <v>23</v>
      </c>
      <c r="F66" s="21">
        <f t="shared" si="5"/>
        <v>85.18518518518519</v>
      </c>
      <c r="G66" s="21">
        <v>30</v>
      </c>
      <c r="H66" s="21">
        <f t="shared" si="6"/>
        <v>81.081081081081081</v>
      </c>
      <c r="I66" s="21">
        <v>34</v>
      </c>
      <c r="J66" s="21">
        <f t="shared" si="0"/>
        <v>97.142857142857139</v>
      </c>
      <c r="K66" s="6">
        <v>17</v>
      </c>
      <c r="L66" s="61">
        <f t="shared" si="7"/>
        <v>100</v>
      </c>
      <c r="M66" s="44">
        <v>13</v>
      </c>
      <c r="N66" s="21">
        <f t="shared" si="8"/>
        <v>86.666666666666671</v>
      </c>
      <c r="O66" s="22">
        <f t="shared" si="1"/>
        <v>136</v>
      </c>
      <c r="P66" s="22">
        <f t="shared" si="9"/>
        <v>86.624203821656053</v>
      </c>
      <c r="Q66" s="21">
        <v>10</v>
      </c>
      <c r="R66" s="21">
        <f t="shared" si="2"/>
        <v>90.909090909090907</v>
      </c>
      <c r="S66" s="21"/>
      <c r="T66" s="21"/>
      <c r="U66" s="21">
        <v>7</v>
      </c>
      <c r="V66" s="21">
        <v>100</v>
      </c>
      <c r="W66" s="21">
        <v>4</v>
      </c>
      <c r="X66" s="21">
        <f t="shared" si="3"/>
        <v>100</v>
      </c>
      <c r="Y66" s="6">
        <v>7</v>
      </c>
      <c r="Z66" s="28">
        <f t="shared" si="10"/>
        <v>87.5</v>
      </c>
      <c r="AA66" s="21">
        <v>8</v>
      </c>
      <c r="AB66" s="21">
        <f t="shared" si="11"/>
        <v>88.888888888888886</v>
      </c>
      <c r="AC66" s="21"/>
      <c r="AD66" s="21"/>
      <c r="AE66" s="44"/>
      <c r="AF66" s="44"/>
    </row>
    <row r="67" spans="1:32">
      <c r="A67" s="25">
        <v>60</v>
      </c>
      <c r="B67" s="45" t="s">
        <v>89</v>
      </c>
      <c r="C67" s="21">
        <v>22</v>
      </c>
      <c r="D67" s="21">
        <f t="shared" si="4"/>
        <v>84.615384615384613</v>
      </c>
      <c r="E67" s="21">
        <v>19</v>
      </c>
      <c r="F67" s="21">
        <f t="shared" si="5"/>
        <v>70.370370370370367</v>
      </c>
      <c r="G67" s="21">
        <v>32</v>
      </c>
      <c r="H67" s="21">
        <f t="shared" si="6"/>
        <v>86.486486486486484</v>
      </c>
      <c r="I67" s="21">
        <v>29</v>
      </c>
      <c r="J67" s="21">
        <f t="shared" si="0"/>
        <v>82.857142857142861</v>
      </c>
      <c r="K67" s="6">
        <v>16</v>
      </c>
      <c r="L67" s="61">
        <f t="shared" si="7"/>
        <v>94.117647058823522</v>
      </c>
      <c r="M67" s="44">
        <v>13</v>
      </c>
      <c r="N67" s="21">
        <f t="shared" si="8"/>
        <v>86.666666666666671</v>
      </c>
      <c r="O67" s="22">
        <f t="shared" si="1"/>
        <v>131</v>
      </c>
      <c r="P67" s="22">
        <f t="shared" si="9"/>
        <v>83.439490445859875</v>
      </c>
      <c r="Q67" s="21">
        <v>10</v>
      </c>
      <c r="R67" s="21">
        <f t="shared" si="2"/>
        <v>90.909090909090907</v>
      </c>
      <c r="S67" s="21"/>
      <c r="T67" s="21"/>
      <c r="U67" s="21">
        <v>6</v>
      </c>
      <c r="V67" s="21">
        <v>85.714285714285708</v>
      </c>
      <c r="W67" s="21">
        <v>4</v>
      </c>
      <c r="X67" s="21">
        <f t="shared" si="3"/>
        <v>100</v>
      </c>
      <c r="Y67" s="6">
        <v>7</v>
      </c>
      <c r="Z67" s="28">
        <f t="shared" si="10"/>
        <v>87.5</v>
      </c>
      <c r="AA67" s="21">
        <v>8</v>
      </c>
      <c r="AB67" s="21">
        <f t="shared" si="11"/>
        <v>88.888888888888886</v>
      </c>
      <c r="AC67" s="21"/>
      <c r="AD67" s="21"/>
      <c r="AE67" s="44"/>
      <c r="AF67" s="44"/>
    </row>
    <row r="68" spans="1:32">
      <c r="A68" s="25">
        <v>61</v>
      </c>
      <c r="B68" s="47" t="s">
        <v>90</v>
      </c>
      <c r="C68" s="21">
        <v>17</v>
      </c>
      <c r="D68" s="21">
        <f t="shared" si="4"/>
        <v>65.384615384615387</v>
      </c>
      <c r="E68" s="21">
        <v>23</v>
      </c>
      <c r="F68" s="21">
        <f t="shared" si="5"/>
        <v>85.18518518518519</v>
      </c>
      <c r="G68" s="21">
        <v>31</v>
      </c>
      <c r="H68" s="21">
        <f t="shared" si="6"/>
        <v>83.78378378378379</v>
      </c>
      <c r="I68" s="21">
        <v>27</v>
      </c>
      <c r="J68" s="21">
        <f t="shared" si="0"/>
        <v>77.142857142857139</v>
      </c>
      <c r="K68" s="6">
        <v>12</v>
      </c>
      <c r="L68" s="61">
        <f t="shared" si="7"/>
        <v>70.588235294117652</v>
      </c>
      <c r="M68" s="44">
        <v>12</v>
      </c>
      <c r="N68" s="21">
        <f t="shared" si="8"/>
        <v>80</v>
      </c>
      <c r="O68" s="22">
        <f t="shared" si="1"/>
        <v>122</v>
      </c>
      <c r="P68" s="22">
        <f t="shared" si="9"/>
        <v>77.70700636942675</v>
      </c>
      <c r="Q68" s="21">
        <v>6</v>
      </c>
      <c r="R68" s="21">
        <f t="shared" si="2"/>
        <v>54.54545454545454</v>
      </c>
      <c r="S68" s="21"/>
      <c r="T68" s="21"/>
      <c r="U68" s="21">
        <v>7</v>
      </c>
      <c r="V68" s="21">
        <v>100</v>
      </c>
      <c r="W68" s="21">
        <v>4</v>
      </c>
      <c r="X68" s="21">
        <f t="shared" si="3"/>
        <v>100</v>
      </c>
      <c r="Y68" s="93">
        <v>5</v>
      </c>
      <c r="Z68" s="28">
        <f t="shared" si="10"/>
        <v>62.5</v>
      </c>
      <c r="AA68" s="21">
        <v>6</v>
      </c>
      <c r="AB68" s="21">
        <f t="shared" si="11"/>
        <v>66.666666666666671</v>
      </c>
      <c r="AC68" s="21"/>
      <c r="AD68" s="21"/>
      <c r="AE68" s="44"/>
      <c r="AF68" s="44"/>
    </row>
    <row r="69" spans="1:32">
      <c r="A69" s="25">
        <v>62</v>
      </c>
      <c r="B69" s="48" t="s">
        <v>91</v>
      </c>
      <c r="C69" s="21">
        <v>12</v>
      </c>
      <c r="D69" s="21">
        <f t="shared" si="4"/>
        <v>46.153846153846153</v>
      </c>
      <c r="E69" s="21">
        <v>18</v>
      </c>
      <c r="F69" s="21">
        <f t="shared" si="5"/>
        <v>66.666666666666671</v>
      </c>
      <c r="G69" s="21">
        <v>29</v>
      </c>
      <c r="H69" s="21">
        <f t="shared" si="6"/>
        <v>78.378378378378372</v>
      </c>
      <c r="I69" s="21">
        <v>25</v>
      </c>
      <c r="J69" s="21">
        <f t="shared" si="0"/>
        <v>71.428571428571431</v>
      </c>
      <c r="K69" s="6">
        <v>13</v>
      </c>
      <c r="L69" s="61">
        <f t="shared" si="7"/>
        <v>76.470588235294116</v>
      </c>
      <c r="M69" s="44">
        <v>13</v>
      </c>
      <c r="N69" s="21">
        <f t="shared" si="8"/>
        <v>86.666666666666671</v>
      </c>
      <c r="O69" s="22">
        <f t="shared" si="1"/>
        <v>110</v>
      </c>
      <c r="P69" s="22">
        <f t="shared" si="9"/>
        <v>70.063694267515928</v>
      </c>
      <c r="Q69" s="21">
        <v>6</v>
      </c>
      <c r="R69" s="21">
        <f t="shared" si="2"/>
        <v>54.54545454545454</v>
      </c>
      <c r="S69" s="21"/>
      <c r="T69" s="21"/>
      <c r="U69" s="21">
        <v>7</v>
      </c>
      <c r="V69" s="21">
        <v>100</v>
      </c>
      <c r="W69" s="21">
        <v>4</v>
      </c>
      <c r="X69" s="21">
        <f t="shared" si="3"/>
        <v>100</v>
      </c>
      <c r="Y69" s="6">
        <v>7</v>
      </c>
      <c r="Z69" s="28">
        <f t="shared" si="10"/>
        <v>87.5</v>
      </c>
      <c r="AA69" s="21">
        <v>8</v>
      </c>
      <c r="AB69" s="21">
        <f t="shared" si="11"/>
        <v>88.888888888888886</v>
      </c>
      <c r="AC69" s="21"/>
      <c r="AD69" s="21"/>
      <c r="AE69" s="44"/>
      <c r="AF69" s="44"/>
    </row>
    <row r="70" spans="1:32">
      <c r="A70" s="25">
        <v>63</v>
      </c>
      <c r="B70" s="48" t="s">
        <v>111</v>
      </c>
      <c r="C70" s="21">
        <v>8</v>
      </c>
      <c r="D70" s="21">
        <f t="shared" si="4"/>
        <v>30.76923076923077</v>
      </c>
      <c r="E70" s="21">
        <v>9</v>
      </c>
      <c r="F70" s="21">
        <f t="shared" si="5"/>
        <v>33.333333333333336</v>
      </c>
      <c r="G70" s="21">
        <v>19</v>
      </c>
      <c r="H70" s="21">
        <f t="shared" si="6"/>
        <v>51.351351351351354</v>
      </c>
      <c r="I70" s="21">
        <v>23</v>
      </c>
      <c r="J70" s="21">
        <f t="shared" si="0"/>
        <v>65.714285714285708</v>
      </c>
      <c r="K70" s="6">
        <v>6</v>
      </c>
      <c r="L70" s="61">
        <f t="shared" si="7"/>
        <v>35.294117647058826</v>
      </c>
      <c r="M70" s="44">
        <v>10</v>
      </c>
      <c r="N70" s="21">
        <f t="shared" si="8"/>
        <v>66.666666666666671</v>
      </c>
      <c r="O70" s="22">
        <f t="shared" si="1"/>
        <v>75</v>
      </c>
      <c r="P70" s="22">
        <f t="shared" si="9"/>
        <v>47.770700636942678</v>
      </c>
      <c r="Q70" s="21">
        <v>1</v>
      </c>
      <c r="R70" s="21">
        <f t="shared" si="2"/>
        <v>9.0909090909090917</v>
      </c>
      <c r="S70" s="21"/>
      <c r="T70" s="21"/>
      <c r="U70" s="21">
        <v>5</v>
      </c>
      <c r="V70" s="21">
        <v>100</v>
      </c>
      <c r="W70" s="21">
        <v>3</v>
      </c>
      <c r="X70" s="21">
        <f t="shared" si="3"/>
        <v>75</v>
      </c>
      <c r="Y70" s="93">
        <v>3</v>
      </c>
      <c r="Z70" s="28">
        <f t="shared" si="10"/>
        <v>37.5</v>
      </c>
      <c r="AA70" s="21">
        <v>3</v>
      </c>
      <c r="AB70" s="21">
        <f t="shared" si="11"/>
        <v>33.333333333333336</v>
      </c>
      <c r="AC70" s="21"/>
      <c r="AD70" s="21"/>
      <c r="AE70" s="44"/>
      <c r="AF70" s="44"/>
    </row>
    <row r="71" spans="1:32" ht="26.25">
      <c r="A71" s="6">
        <v>64</v>
      </c>
      <c r="B71" s="82" t="s">
        <v>114</v>
      </c>
      <c r="C71" s="21">
        <v>5</v>
      </c>
      <c r="D71" s="21">
        <f>C71/5*100</f>
        <v>100</v>
      </c>
      <c r="E71" s="21">
        <v>11</v>
      </c>
      <c r="F71" s="21">
        <f>E71*100/12</f>
        <v>91.666666666666671</v>
      </c>
      <c r="G71" s="21">
        <v>17</v>
      </c>
      <c r="H71" s="21">
        <f>100*G71/17</f>
        <v>100</v>
      </c>
      <c r="I71" s="21">
        <v>13</v>
      </c>
      <c r="J71" s="21">
        <f>I71*100/13</f>
        <v>100</v>
      </c>
      <c r="K71" s="6">
        <v>6</v>
      </c>
      <c r="L71" s="60">
        <f>K71/6*100</f>
        <v>100</v>
      </c>
      <c r="M71" s="21">
        <v>5</v>
      </c>
      <c r="N71" s="21">
        <f>M71*100/5</f>
        <v>100</v>
      </c>
      <c r="O71" s="22">
        <f t="shared" si="1"/>
        <v>57</v>
      </c>
      <c r="P71" s="22">
        <f>O71*100/58</f>
        <v>98.275862068965523</v>
      </c>
      <c r="Q71" s="21"/>
      <c r="R71" s="21"/>
      <c r="S71" s="21"/>
      <c r="T71" s="21"/>
      <c r="U71" s="21">
        <v>3</v>
      </c>
      <c r="V71" s="21">
        <v>100</v>
      </c>
      <c r="W71" s="21">
        <v>2</v>
      </c>
      <c r="X71" s="21">
        <f>W71*100/2</f>
        <v>100</v>
      </c>
      <c r="Y71" s="94">
        <v>2</v>
      </c>
      <c r="Z71" s="21">
        <f>Y71/2*100</f>
        <v>100</v>
      </c>
      <c r="AA71" s="21">
        <v>3</v>
      </c>
      <c r="AB71" s="21">
        <f>AA71*100/3</f>
        <v>100</v>
      </c>
      <c r="AC71" s="21"/>
      <c r="AD71" s="21"/>
      <c r="AE71" s="44"/>
      <c r="AF71" s="44"/>
    </row>
    <row r="72" spans="1:32" ht="26.25">
      <c r="A72" s="5">
        <v>65</v>
      </c>
      <c r="B72" s="83" t="s">
        <v>115</v>
      </c>
      <c r="C72" s="21">
        <v>5</v>
      </c>
      <c r="D72" s="21">
        <f t="shared" ref="D72:D87" si="12">C72/5*100</f>
        <v>100</v>
      </c>
      <c r="E72" s="21">
        <v>11</v>
      </c>
      <c r="F72" s="21">
        <f t="shared" ref="F72:F87" si="13">E72*100/12</f>
        <v>91.666666666666671</v>
      </c>
      <c r="G72" s="21">
        <v>17</v>
      </c>
      <c r="H72" s="21">
        <f t="shared" ref="H72:H87" si="14">100*G72/17</f>
        <v>100</v>
      </c>
      <c r="I72" s="21">
        <v>13</v>
      </c>
      <c r="J72" s="21">
        <f t="shared" ref="J72:J87" si="15">I72*100/13</f>
        <v>100</v>
      </c>
      <c r="K72" s="6">
        <v>6</v>
      </c>
      <c r="L72" s="60">
        <f t="shared" ref="L72:L87" si="16">K72/6*100</f>
        <v>100</v>
      </c>
      <c r="M72" s="21">
        <v>4</v>
      </c>
      <c r="N72" s="21">
        <f t="shared" ref="N72:N87" si="17">M72*100/5</f>
        <v>80</v>
      </c>
      <c r="O72" s="22">
        <f t="shared" ref="O72:O81" si="18">C72+E72+G72+I72+K72+M72</f>
        <v>56</v>
      </c>
      <c r="P72" s="22">
        <f t="shared" ref="P72:P87" si="19">O72*100/58</f>
        <v>96.551724137931032</v>
      </c>
      <c r="Q72" s="21"/>
      <c r="R72" s="21"/>
      <c r="S72" s="21"/>
      <c r="T72" s="21"/>
      <c r="U72" s="21">
        <v>3</v>
      </c>
      <c r="V72" s="21">
        <v>100</v>
      </c>
      <c r="W72" s="21">
        <v>2</v>
      </c>
      <c r="X72" s="21">
        <f t="shared" ref="X72:X87" si="20">W72*100/2</f>
        <v>100</v>
      </c>
      <c r="Y72" s="94">
        <v>2</v>
      </c>
      <c r="Z72" s="21">
        <f t="shared" ref="Z72:Z87" si="21">Y72/2*100</f>
        <v>100</v>
      </c>
      <c r="AA72" s="21">
        <v>3</v>
      </c>
      <c r="AB72" s="21">
        <f t="shared" ref="AB72:AB86" si="22">AA72*100/3</f>
        <v>100</v>
      </c>
      <c r="AC72" s="21"/>
      <c r="AD72" s="21"/>
      <c r="AE72" s="44"/>
      <c r="AF72" s="44"/>
    </row>
    <row r="73" spans="1:32">
      <c r="A73" s="5">
        <v>66</v>
      </c>
      <c r="B73" s="84" t="s">
        <v>116</v>
      </c>
      <c r="C73" s="21">
        <v>5</v>
      </c>
      <c r="D73" s="21">
        <f t="shared" si="12"/>
        <v>100</v>
      </c>
      <c r="E73" s="21">
        <v>10</v>
      </c>
      <c r="F73" s="21">
        <f t="shared" si="13"/>
        <v>83.333333333333329</v>
      </c>
      <c r="G73" s="21">
        <v>16</v>
      </c>
      <c r="H73" s="21">
        <f t="shared" si="14"/>
        <v>94.117647058823536</v>
      </c>
      <c r="I73" s="21">
        <v>13</v>
      </c>
      <c r="J73" s="21">
        <f t="shared" si="15"/>
        <v>100</v>
      </c>
      <c r="K73" s="6">
        <v>6</v>
      </c>
      <c r="L73" s="60">
        <f t="shared" si="16"/>
        <v>100</v>
      </c>
      <c r="M73" s="21">
        <v>4</v>
      </c>
      <c r="N73" s="21">
        <f t="shared" si="17"/>
        <v>80</v>
      </c>
      <c r="O73" s="22">
        <f t="shared" si="18"/>
        <v>54</v>
      </c>
      <c r="P73" s="22">
        <f t="shared" si="19"/>
        <v>93.103448275862064</v>
      </c>
      <c r="Q73" s="21"/>
      <c r="R73" s="21"/>
      <c r="S73" s="21"/>
      <c r="T73" s="21"/>
      <c r="U73" s="21">
        <v>3</v>
      </c>
      <c r="V73" s="21">
        <v>100</v>
      </c>
      <c r="W73" s="21">
        <v>2</v>
      </c>
      <c r="X73" s="21">
        <f t="shared" si="20"/>
        <v>100</v>
      </c>
      <c r="Y73" s="28">
        <v>2</v>
      </c>
      <c r="Z73" s="21">
        <f t="shared" si="21"/>
        <v>100</v>
      </c>
      <c r="AA73" s="21">
        <v>3</v>
      </c>
      <c r="AB73" s="21">
        <f t="shared" si="22"/>
        <v>100</v>
      </c>
      <c r="AC73" s="21"/>
      <c r="AD73" s="21"/>
      <c r="AE73" s="22"/>
      <c r="AF73" s="44"/>
    </row>
    <row r="74" spans="1:32" ht="26.25">
      <c r="A74" s="5">
        <v>67</v>
      </c>
      <c r="B74" s="85" t="s">
        <v>117</v>
      </c>
      <c r="C74" s="21">
        <v>1</v>
      </c>
      <c r="D74" s="21">
        <f t="shared" si="12"/>
        <v>20</v>
      </c>
      <c r="E74" s="21">
        <v>10</v>
      </c>
      <c r="F74" s="21">
        <f t="shared" si="13"/>
        <v>83.333333333333329</v>
      </c>
      <c r="G74" s="21">
        <v>10</v>
      </c>
      <c r="H74" s="21">
        <f t="shared" si="14"/>
        <v>58.823529411764703</v>
      </c>
      <c r="I74" s="21">
        <v>7</v>
      </c>
      <c r="J74" s="21">
        <f t="shared" si="15"/>
        <v>53.846153846153847</v>
      </c>
      <c r="K74" s="6">
        <v>3</v>
      </c>
      <c r="L74" s="60">
        <f t="shared" si="16"/>
        <v>50</v>
      </c>
      <c r="M74" s="21">
        <v>1</v>
      </c>
      <c r="N74" s="21">
        <f t="shared" si="17"/>
        <v>20</v>
      </c>
      <c r="O74" s="22">
        <f t="shared" si="18"/>
        <v>32</v>
      </c>
      <c r="P74" s="22">
        <f t="shared" si="19"/>
        <v>55.172413793103445</v>
      </c>
      <c r="Q74" s="21"/>
      <c r="R74" s="21"/>
      <c r="S74" s="21"/>
      <c r="T74" s="21"/>
      <c r="U74" s="21">
        <v>2</v>
      </c>
      <c r="V74" s="21">
        <v>66.666666666666657</v>
      </c>
      <c r="W74" s="21">
        <v>2</v>
      </c>
      <c r="X74" s="21">
        <f t="shared" si="20"/>
        <v>100</v>
      </c>
      <c r="Y74" s="28">
        <v>2</v>
      </c>
      <c r="Z74" s="21">
        <f t="shared" si="21"/>
        <v>100</v>
      </c>
      <c r="AA74" s="21">
        <v>2</v>
      </c>
      <c r="AB74" s="21">
        <f t="shared" si="22"/>
        <v>66.666666666666671</v>
      </c>
      <c r="AC74" s="21"/>
      <c r="AD74" s="21"/>
      <c r="AE74" s="22"/>
      <c r="AF74" s="44"/>
    </row>
    <row r="75" spans="1:32">
      <c r="A75" s="5">
        <v>68</v>
      </c>
      <c r="B75" s="48" t="s">
        <v>118</v>
      </c>
      <c r="C75" s="21">
        <v>5</v>
      </c>
      <c r="D75" s="21">
        <f t="shared" si="12"/>
        <v>100</v>
      </c>
      <c r="E75" s="21">
        <v>6</v>
      </c>
      <c r="F75" s="21">
        <f t="shared" si="13"/>
        <v>50</v>
      </c>
      <c r="G75" s="21">
        <v>17</v>
      </c>
      <c r="H75" s="21">
        <f t="shared" si="14"/>
        <v>100</v>
      </c>
      <c r="I75" s="21">
        <v>7</v>
      </c>
      <c r="J75" s="21">
        <f t="shared" si="15"/>
        <v>53.846153846153847</v>
      </c>
      <c r="K75" s="6">
        <v>6</v>
      </c>
      <c r="L75" s="60">
        <f t="shared" si="16"/>
        <v>100</v>
      </c>
      <c r="M75" s="21">
        <v>5</v>
      </c>
      <c r="N75" s="21">
        <f t="shared" si="17"/>
        <v>100</v>
      </c>
      <c r="O75" s="22">
        <f t="shared" si="18"/>
        <v>46</v>
      </c>
      <c r="P75" s="22">
        <f t="shared" si="19"/>
        <v>79.310344827586206</v>
      </c>
      <c r="Q75" s="21"/>
      <c r="R75" s="21"/>
      <c r="S75" s="21"/>
      <c r="T75" s="21"/>
      <c r="U75" s="21">
        <v>3</v>
      </c>
      <c r="V75" s="21">
        <v>100</v>
      </c>
      <c r="W75" s="21">
        <v>2</v>
      </c>
      <c r="X75" s="21">
        <f t="shared" si="20"/>
        <v>100</v>
      </c>
      <c r="Y75" s="28">
        <v>2</v>
      </c>
      <c r="Z75" s="21">
        <f t="shared" si="21"/>
        <v>100</v>
      </c>
      <c r="AA75" s="21">
        <v>3</v>
      </c>
      <c r="AB75" s="21">
        <f t="shared" si="22"/>
        <v>100</v>
      </c>
      <c r="AC75" s="21"/>
      <c r="AD75" s="21"/>
      <c r="AE75" s="22"/>
      <c r="AF75" s="44"/>
    </row>
    <row r="76" spans="1:32" ht="26.25">
      <c r="A76" s="5">
        <v>69</v>
      </c>
      <c r="B76" s="86" t="s">
        <v>119</v>
      </c>
      <c r="C76" s="21">
        <v>5</v>
      </c>
      <c r="D76" s="21">
        <f t="shared" si="12"/>
        <v>100</v>
      </c>
      <c r="E76" s="21">
        <v>11</v>
      </c>
      <c r="F76" s="21">
        <f t="shared" si="13"/>
        <v>91.666666666666671</v>
      </c>
      <c r="G76" s="21">
        <v>14</v>
      </c>
      <c r="H76" s="21">
        <f t="shared" si="14"/>
        <v>82.352941176470594</v>
      </c>
      <c r="I76" s="21">
        <v>13</v>
      </c>
      <c r="J76" s="21">
        <f t="shared" si="15"/>
        <v>100</v>
      </c>
      <c r="K76" s="6">
        <v>6</v>
      </c>
      <c r="L76" s="60">
        <f t="shared" si="16"/>
        <v>100</v>
      </c>
      <c r="M76" s="21">
        <v>5</v>
      </c>
      <c r="N76" s="21">
        <f t="shared" si="17"/>
        <v>100</v>
      </c>
      <c r="O76" s="22">
        <f t="shared" si="18"/>
        <v>54</v>
      </c>
      <c r="P76" s="22">
        <f t="shared" si="19"/>
        <v>93.103448275862064</v>
      </c>
      <c r="Q76" s="21"/>
      <c r="R76" s="21"/>
      <c r="S76" s="21"/>
      <c r="T76" s="21"/>
      <c r="U76" s="21">
        <v>3</v>
      </c>
      <c r="V76" s="21">
        <v>100</v>
      </c>
      <c r="W76" s="21">
        <v>2</v>
      </c>
      <c r="X76" s="21">
        <f t="shared" si="20"/>
        <v>100</v>
      </c>
      <c r="Y76" s="28">
        <v>2</v>
      </c>
      <c r="Z76" s="21">
        <f t="shared" si="21"/>
        <v>100</v>
      </c>
      <c r="AA76" s="21">
        <v>3</v>
      </c>
      <c r="AB76" s="21">
        <f t="shared" si="22"/>
        <v>100</v>
      </c>
      <c r="AC76" s="21"/>
      <c r="AD76" s="21"/>
      <c r="AE76" s="22"/>
      <c r="AF76" s="44"/>
    </row>
    <row r="77" spans="1:32">
      <c r="A77" s="5">
        <v>70</v>
      </c>
      <c r="B77" s="48" t="s">
        <v>120</v>
      </c>
      <c r="C77" s="21">
        <v>4</v>
      </c>
      <c r="D77" s="21">
        <f t="shared" si="12"/>
        <v>80</v>
      </c>
      <c r="E77" s="21">
        <v>11</v>
      </c>
      <c r="F77" s="21">
        <f t="shared" si="13"/>
        <v>91.666666666666671</v>
      </c>
      <c r="G77" s="21">
        <v>15</v>
      </c>
      <c r="H77" s="21">
        <f t="shared" si="14"/>
        <v>88.235294117647058</v>
      </c>
      <c r="I77" s="21">
        <v>13</v>
      </c>
      <c r="J77" s="21">
        <f t="shared" si="15"/>
        <v>100</v>
      </c>
      <c r="K77" s="6">
        <v>6</v>
      </c>
      <c r="L77" s="60">
        <f t="shared" si="16"/>
        <v>100</v>
      </c>
      <c r="M77" s="21">
        <v>4</v>
      </c>
      <c r="N77" s="21">
        <f t="shared" si="17"/>
        <v>80</v>
      </c>
      <c r="O77" s="22">
        <f t="shared" si="18"/>
        <v>53</v>
      </c>
      <c r="P77" s="22">
        <f t="shared" si="19"/>
        <v>91.379310344827587</v>
      </c>
      <c r="Q77" s="21"/>
      <c r="R77" s="21"/>
      <c r="S77" s="21"/>
      <c r="T77" s="21"/>
      <c r="U77" s="21">
        <v>3</v>
      </c>
      <c r="V77" s="21">
        <v>100</v>
      </c>
      <c r="W77" s="21">
        <v>2</v>
      </c>
      <c r="X77" s="21">
        <f t="shared" si="20"/>
        <v>100</v>
      </c>
      <c r="Y77" s="28">
        <v>2</v>
      </c>
      <c r="Z77" s="21">
        <f t="shared" si="21"/>
        <v>100</v>
      </c>
      <c r="AA77" s="21">
        <v>3</v>
      </c>
      <c r="AB77" s="21">
        <f t="shared" si="22"/>
        <v>100</v>
      </c>
      <c r="AC77" s="21"/>
      <c r="AD77" s="21"/>
      <c r="AE77" s="22"/>
      <c r="AF77" s="44"/>
    </row>
    <row r="78" spans="1:32">
      <c r="A78" s="5">
        <v>71</v>
      </c>
      <c r="B78" s="48" t="s">
        <v>121</v>
      </c>
      <c r="C78" s="21">
        <v>4</v>
      </c>
      <c r="D78" s="21">
        <f t="shared" si="12"/>
        <v>80</v>
      </c>
      <c r="E78" s="21">
        <v>11</v>
      </c>
      <c r="F78" s="21">
        <f t="shared" si="13"/>
        <v>91.666666666666671</v>
      </c>
      <c r="G78" s="21">
        <v>15</v>
      </c>
      <c r="H78" s="21">
        <f t="shared" si="14"/>
        <v>88.235294117647058</v>
      </c>
      <c r="I78" s="21">
        <v>13</v>
      </c>
      <c r="J78" s="21">
        <f t="shared" si="15"/>
        <v>100</v>
      </c>
      <c r="K78" s="6">
        <v>6</v>
      </c>
      <c r="L78" s="60">
        <f t="shared" si="16"/>
        <v>100</v>
      </c>
      <c r="M78" s="21">
        <v>4</v>
      </c>
      <c r="N78" s="21">
        <f t="shared" si="17"/>
        <v>80</v>
      </c>
      <c r="O78" s="22">
        <f t="shared" si="18"/>
        <v>53</v>
      </c>
      <c r="P78" s="22">
        <f t="shared" si="19"/>
        <v>91.379310344827587</v>
      </c>
      <c r="Q78" s="21"/>
      <c r="R78" s="21"/>
      <c r="S78" s="21"/>
      <c r="T78" s="21"/>
      <c r="U78" s="21">
        <v>3</v>
      </c>
      <c r="V78" s="21">
        <v>100</v>
      </c>
      <c r="W78" s="21">
        <v>2</v>
      </c>
      <c r="X78" s="21">
        <f t="shared" si="20"/>
        <v>100</v>
      </c>
      <c r="Y78" s="28">
        <v>2</v>
      </c>
      <c r="Z78" s="21">
        <f t="shared" si="21"/>
        <v>100</v>
      </c>
      <c r="AA78" s="21">
        <v>3</v>
      </c>
      <c r="AB78" s="21">
        <f t="shared" si="22"/>
        <v>100</v>
      </c>
      <c r="AC78" s="21"/>
      <c r="AD78" s="21"/>
      <c r="AE78" s="22"/>
      <c r="AF78" s="44"/>
    </row>
    <row r="79" spans="1:32">
      <c r="A79" s="5">
        <v>72</v>
      </c>
      <c r="B79" s="84" t="s">
        <v>122</v>
      </c>
      <c r="C79" s="21">
        <v>4</v>
      </c>
      <c r="D79" s="21">
        <f t="shared" si="12"/>
        <v>80</v>
      </c>
      <c r="E79" s="21">
        <v>12</v>
      </c>
      <c r="F79" s="21">
        <f t="shared" si="13"/>
        <v>100</v>
      </c>
      <c r="G79" s="21">
        <v>17</v>
      </c>
      <c r="H79" s="21">
        <f t="shared" si="14"/>
        <v>100</v>
      </c>
      <c r="I79" s="21">
        <v>13</v>
      </c>
      <c r="J79" s="21">
        <f t="shared" si="15"/>
        <v>100</v>
      </c>
      <c r="K79" s="6">
        <v>6</v>
      </c>
      <c r="L79" s="60">
        <f t="shared" si="16"/>
        <v>100</v>
      </c>
      <c r="M79" s="21">
        <v>5</v>
      </c>
      <c r="N79" s="21">
        <f t="shared" si="17"/>
        <v>100</v>
      </c>
      <c r="O79" s="22">
        <f t="shared" si="18"/>
        <v>57</v>
      </c>
      <c r="P79" s="22">
        <f t="shared" si="19"/>
        <v>98.275862068965523</v>
      </c>
      <c r="Q79" s="21"/>
      <c r="R79" s="21"/>
      <c r="S79" s="21"/>
      <c r="T79" s="21"/>
      <c r="U79" s="21">
        <v>3</v>
      </c>
      <c r="V79" s="21">
        <v>100</v>
      </c>
      <c r="W79" s="21">
        <v>2</v>
      </c>
      <c r="X79" s="21">
        <f t="shared" si="20"/>
        <v>100</v>
      </c>
      <c r="Y79" s="28">
        <v>2</v>
      </c>
      <c r="Z79" s="21">
        <f t="shared" si="21"/>
        <v>100</v>
      </c>
      <c r="AA79" s="21">
        <v>3</v>
      </c>
      <c r="AB79" s="21">
        <f t="shared" si="22"/>
        <v>100</v>
      </c>
      <c r="AC79" s="21"/>
      <c r="AD79" s="21"/>
      <c r="AE79" s="22"/>
      <c r="AF79" s="44"/>
    </row>
    <row r="80" spans="1:32">
      <c r="A80" s="6">
        <v>73</v>
      </c>
      <c r="B80" s="87" t="s">
        <v>123</v>
      </c>
      <c r="C80" s="21">
        <v>4</v>
      </c>
      <c r="D80" s="21">
        <f t="shared" si="12"/>
        <v>80</v>
      </c>
      <c r="E80" s="21">
        <v>11</v>
      </c>
      <c r="F80" s="21">
        <f t="shared" si="13"/>
        <v>91.666666666666671</v>
      </c>
      <c r="G80" s="21">
        <v>15</v>
      </c>
      <c r="H80" s="21">
        <f t="shared" si="14"/>
        <v>88.235294117647058</v>
      </c>
      <c r="I80" s="21">
        <v>13</v>
      </c>
      <c r="J80" s="21">
        <f t="shared" si="15"/>
        <v>100</v>
      </c>
      <c r="K80" s="6">
        <v>6</v>
      </c>
      <c r="L80" s="60">
        <f t="shared" si="16"/>
        <v>100</v>
      </c>
      <c r="M80" s="21">
        <v>4</v>
      </c>
      <c r="N80" s="21">
        <f t="shared" si="17"/>
        <v>80</v>
      </c>
      <c r="O80" s="22">
        <f t="shared" si="18"/>
        <v>53</v>
      </c>
      <c r="P80" s="22">
        <f t="shared" si="19"/>
        <v>91.379310344827587</v>
      </c>
      <c r="Q80" s="21"/>
      <c r="R80" s="21"/>
      <c r="S80" s="21"/>
      <c r="T80" s="21"/>
      <c r="U80" s="21">
        <v>3</v>
      </c>
      <c r="V80" s="21">
        <v>100</v>
      </c>
      <c r="W80" s="21">
        <v>2</v>
      </c>
      <c r="X80" s="21">
        <f t="shared" si="20"/>
        <v>100</v>
      </c>
      <c r="Y80" s="28">
        <v>2</v>
      </c>
      <c r="Z80" s="21">
        <f t="shared" si="21"/>
        <v>100</v>
      </c>
      <c r="AA80" s="21">
        <v>3</v>
      </c>
      <c r="AB80" s="21">
        <f t="shared" si="22"/>
        <v>100</v>
      </c>
      <c r="AC80" s="21"/>
      <c r="AD80" s="21"/>
      <c r="AE80" s="22"/>
      <c r="AF80" s="44"/>
    </row>
    <row r="81" spans="1:32">
      <c r="A81" s="6">
        <v>74</v>
      </c>
      <c r="B81" s="48" t="s">
        <v>124</v>
      </c>
      <c r="C81" s="21">
        <v>4</v>
      </c>
      <c r="D81" s="21">
        <f t="shared" si="12"/>
        <v>80</v>
      </c>
      <c r="E81" s="21">
        <v>12</v>
      </c>
      <c r="F81" s="21">
        <f t="shared" si="13"/>
        <v>100</v>
      </c>
      <c r="G81" s="21">
        <v>14</v>
      </c>
      <c r="H81" s="21">
        <f t="shared" si="14"/>
        <v>82.352941176470594</v>
      </c>
      <c r="I81" s="21">
        <v>13</v>
      </c>
      <c r="J81" s="21">
        <f t="shared" si="15"/>
        <v>100</v>
      </c>
      <c r="K81" s="6">
        <v>4</v>
      </c>
      <c r="L81" s="60">
        <f t="shared" si="16"/>
        <v>66.666666666666657</v>
      </c>
      <c r="M81" s="21">
        <v>5</v>
      </c>
      <c r="N81" s="21">
        <f t="shared" si="17"/>
        <v>100</v>
      </c>
      <c r="O81" s="22">
        <f t="shared" si="18"/>
        <v>52</v>
      </c>
      <c r="P81" s="22">
        <f t="shared" si="19"/>
        <v>89.65517241379311</v>
      </c>
      <c r="Q81" s="21"/>
      <c r="R81" s="21"/>
      <c r="S81" s="21"/>
      <c r="T81" s="21"/>
      <c r="U81" s="21">
        <v>3</v>
      </c>
      <c r="V81" s="21">
        <v>100</v>
      </c>
      <c r="W81" s="21">
        <v>2</v>
      </c>
      <c r="X81" s="21">
        <f t="shared" si="20"/>
        <v>100</v>
      </c>
      <c r="Y81" s="28">
        <v>2</v>
      </c>
      <c r="Z81" s="21">
        <f t="shared" si="21"/>
        <v>100</v>
      </c>
      <c r="AA81" s="21">
        <v>2</v>
      </c>
      <c r="AB81" s="21">
        <f t="shared" si="22"/>
        <v>66.666666666666671</v>
      </c>
      <c r="AC81" s="21"/>
      <c r="AD81" s="21"/>
      <c r="AE81" s="22"/>
      <c r="AF81" s="44"/>
    </row>
    <row r="82" spans="1:32">
      <c r="A82" s="6">
        <v>75</v>
      </c>
      <c r="B82" s="48" t="s">
        <v>125</v>
      </c>
      <c r="C82" s="21">
        <v>4</v>
      </c>
      <c r="D82" s="21">
        <f t="shared" si="12"/>
        <v>80</v>
      </c>
      <c r="E82" s="21">
        <v>9</v>
      </c>
      <c r="F82" s="21">
        <f t="shared" si="13"/>
        <v>75</v>
      </c>
      <c r="G82" s="21">
        <v>15</v>
      </c>
      <c r="H82" s="21">
        <f t="shared" si="14"/>
        <v>88.235294117647058</v>
      </c>
      <c r="I82" s="21">
        <v>12</v>
      </c>
      <c r="J82" s="21">
        <f t="shared" si="15"/>
        <v>92.307692307692307</v>
      </c>
      <c r="K82" s="6">
        <v>6</v>
      </c>
      <c r="L82" s="60">
        <f t="shared" si="16"/>
        <v>100</v>
      </c>
      <c r="M82" s="21">
        <v>3</v>
      </c>
      <c r="N82" s="21">
        <f t="shared" si="17"/>
        <v>60</v>
      </c>
      <c r="O82" s="22">
        <f>C82+E82+G82+I82+K82+M82</f>
        <v>49</v>
      </c>
      <c r="P82" s="22">
        <f t="shared" si="19"/>
        <v>84.482758620689651</v>
      </c>
      <c r="Q82" s="21"/>
      <c r="R82" s="21"/>
      <c r="S82" s="21"/>
      <c r="T82" s="21"/>
      <c r="U82" s="21">
        <v>3</v>
      </c>
      <c r="V82" s="21">
        <v>100</v>
      </c>
      <c r="W82" s="21">
        <v>2</v>
      </c>
      <c r="X82" s="21">
        <f t="shared" si="20"/>
        <v>100</v>
      </c>
      <c r="Y82" s="28">
        <v>2</v>
      </c>
      <c r="Z82" s="21">
        <f t="shared" si="21"/>
        <v>100</v>
      </c>
      <c r="AA82" s="21">
        <v>3</v>
      </c>
      <c r="AB82" s="21">
        <f t="shared" si="22"/>
        <v>100</v>
      </c>
      <c r="AC82" s="21"/>
      <c r="AD82" s="21"/>
      <c r="AE82" s="22"/>
      <c r="AF82" s="44"/>
    </row>
    <row r="83" spans="1:32">
      <c r="A83" s="6">
        <v>76</v>
      </c>
      <c r="B83" s="48" t="s">
        <v>126</v>
      </c>
      <c r="C83" s="21">
        <v>5</v>
      </c>
      <c r="D83" s="21">
        <f t="shared" si="12"/>
        <v>100</v>
      </c>
      <c r="E83" s="21">
        <v>11</v>
      </c>
      <c r="F83" s="21">
        <f t="shared" si="13"/>
        <v>91.666666666666671</v>
      </c>
      <c r="G83" s="21">
        <v>16</v>
      </c>
      <c r="H83" s="21">
        <f t="shared" si="14"/>
        <v>94.117647058823536</v>
      </c>
      <c r="I83" s="21">
        <v>6</v>
      </c>
      <c r="J83" s="21">
        <f t="shared" si="15"/>
        <v>46.153846153846153</v>
      </c>
      <c r="K83" s="6">
        <v>6</v>
      </c>
      <c r="L83" s="60">
        <f t="shared" si="16"/>
        <v>100</v>
      </c>
      <c r="M83" s="21">
        <v>3</v>
      </c>
      <c r="N83" s="21">
        <f t="shared" si="17"/>
        <v>60</v>
      </c>
      <c r="O83" s="22">
        <f t="shared" ref="O83:O87" si="23">C83+E83+G83+I83+K83+M83</f>
        <v>47</v>
      </c>
      <c r="P83" s="22">
        <f t="shared" si="19"/>
        <v>81.034482758620683</v>
      </c>
      <c r="Q83" s="21"/>
      <c r="R83" s="21"/>
      <c r="S83" s="21"/>
      <c r="T83" s="21"/>
      <c r="U83" s="21">
        <v>3</v>
      </c>
      <c r="V83" s="21">
        <v>100</v>
      </c>
      <c r="W83" s="21">
        <v>1</v>
      </c>
      <c r="X83" s="21">
        <f t="shared" si="20"/>
        <v>50</v>
      </c>
      <c r="Y83" s="28">
        <v>2</v>
      </c>
      <c r="Z83" s="21">
        <f t="shared" si="21"/>
        <v>100</v>
      </c>
      <c r="AA83" s="21">
        <v>3</v>
      </c>
      <c r="AB83" s="21">
        <f t="shared" si="22"/>
        <v>100</v>
      </c>
      <c r="AC83" s="21"/>
      <c r="AD83" s="21"/>
      <c r="AE83" s="22"/>
      <c r="AF83" s="44"/>
    </row>
    <row r="84" spans="1:32">
      <c r="A84" s="6">
        <v>77</v>
      </c>
      <c r="B84" s="44" t="s">
        <v>127</v>
      </c>
      <c r="C84" s="30">
        <v>5</v>
      </c>
      <c r="D84" s="21">
        <f t="shared" si="12"/>
        <v>100</v>
      </c>
      <c r="E84" s="30">
        <v>10</v>
      </c>
      <c r="F84" s="21">
        <f t="shared" si="13"/>
        <v>83.333333333333329</v>
      </c>
      <c r="G84" s="30">
        <v>17</v>
      </c>
      <c r="H84" s="21">
        <f t="shared" si="14"/>
        <v>100</v>
      </c>
      <c r="I84" s="30">
        <v>13</v>
      </c>
      <c r="J84" s="21">
        <f t="shared" si="15"/>
        <v>100</v>
      </c>
      <c r="K84" s="6">
        <v>6</v>
      </c>
      <c r="L84" s="60">
        <f t="shared" si="16"/>
        <v>100</v>
      </c>
      <c r="M84" s="44">
        <v>4</v>
      </c>
      <c r="N84" s="21">
        <f t="shared" si="17"/>
        <v>80</v>
      </c>
      <c r="O84" s="22">
        <f t="shared" si="23"/>
        <v>55</v>
      </c>
      <c r="P84" s="22">
        <f t="shared" si="19"/>
        <v>94.827586206896555</v>
      </c>
      <c r="Q84" s="30"/>
      <c r="R84" s="30"/>
      <c r="S84" s="30"/>
      <c r="T84" s="30"/>
      <c r="U84" s="30">
        <v>3</v>
      </c>
      <c r="V84" s="30">
        <v>100</v>
      </c>
      <c r="W84" s="30">
        <v>2</v>
      </c>
      <c r="X84" s="21">
        <f t="shared" si="20"/>
        <v>100</v>
      </c>
      <c r="Y84" s="90">
        <v>2</v>
      </c>
      <c r="Z84" s="21">
        <f t="shared" si="21"/>
        <v>100</v>
      </c>
      <c r="AA84" s="30">
        <v>2</v>
      </c>
      <c r="AB84" s="21">
        <f t="shared" si="22"/>
        <v>66.666666666666671</v>
      </c>
      <c r="AC84" s="30"/>
      <c r="AD84" s="30"/>
      <c r="AE84" s="91"/>
      <c r="AF84" s="92"/>
    </row>
    <row r="85" spans="1:32" ht="30">
      <c r="A85" s="88">
        <v>78</v>
      </c>
      <c r="B85" s="89" t="s">
        <v>128</v>
      </c>
      <c r="C85" s="44">
        <v>3</v>
      </c>
      <c r="D85" s="21">
        <f t="shared" si="12"/>
        <v>60</v>
      </c>
      <c r="E85" s="44">
        <v>9</v>
      </c>
      <c r="F85" s="21">
        <f t="shared" si="13"/>
        <v>75</v>
      </c>
      <c r="G85" s="44">
        <v>13</v>
      </c>
      <c r="H85" s="21">
        <f t="shared" si="14"/>
        <v>76.470588235294116</v>
      </c>
      <c r="I85" s="44">
        <v>13</v>
      </c>
      <c r="J85" s="21">
        <f t="shared" si="15"/>
        <v>100</v>
      </c>
      <c r="K85" s="6">
        <v>5</v>
      </c>
      <c r="L85" s="60">
        <f t="shared" si="16"/>
        <v>83.333333333333343</v>
      </c>
      <c r="M85" s="44">
        <v>4</v>
      </c>
      <c r="N85" s="21">
        <f t="shared" si="17"/>
        <v>80</v>
      </c>
      <c r="O85" s="22">
        <f t="shared" si="23"/>
        <v>47</v>
      </c>
      <c r="P85" s="22">
        <f t="shared" si="19"/>
        <v>81.034482758620683</v>
      </c>
      <c r="Q85" s="44"/>
      <c r="R85" s="44"/>
      <c r="S85" s="44"/>
      <c r="T85" s="44"/>
      <c r="U85" s="44">
        <v>3</v>
      </c>
      <c r="V85" s="44">
        <v>100</v>
      </c>
      <c r="W85" s="44">
        <v>2</v>
      </c>
      <c r="X85" s="21">
        <f t="shared" si="20"/>
        <v>100</v>
      </c>
      <c r="Y85" s="44">
        <v>1</v>
      </c>
      <c r="Z85" s="21">
        <f t="shared" si="21"/>
        <v>50</v>
      </c>
      <c r="AA85" s="44">
        <v>1</v>
      </c>
      <c r="AB85" s="21">
        <f t="shared" si="22"/>
        <v>33.333333333333336</v>
      </c>
      <c r="AC85" s="44"/>
      <c r="AD85" s="44"/>
      <c r="AE85" s="44"/>
      <c r="AF85" s="44"/>
    </row>
    <row r="86" spans="1:32">
      <c r="A86" s="6">
        <v>79</v>
      </c>
      <c r="B86" s="44" t="s">
        <v>129</v>
      </c>
      <c r="C86" s="44">
        <v>5</v>
      </c>
      <c r="D86" s="21">
        <f t="shared" si="12"/>
        <v>100</v>
      </c>
      <c r="E86" s="44">
        <v>11</v>
      </c>
      <c r="F86" s="21">
        <f t="shared" si="13"/>
        <v>91.666666666666671</v>
      </c>
      <c r="G86" s="44">
        <v>16</v>
      </c>
      <c r="H86" s="21">
        <f t="shared" si="14"/>
        <v>94.117647058823536</v>
      </c>
      <c r="I86" s="44">
        <v>6</v>
      </c>
      <c r="J86" s="21">
        <f t="shared" si="15"/>
        <v>46.153846153846153</v>
      </c>
      <c r="K86" s="6">
        <v>6</v>
      </c>
      <c r="L86" s="60">
        <f t="shared" si="16"/>
        <v>100</v>
      </c>
      <c r="M86" s="44">
        <v>3</v>
      </c>
      <c r="N86" s="21">
        <f t="shared" si="17"/>
        <v>60</v>
      </c>
      <c r="O86" s="22">
        <f t="shared" si="23"/>
        <v>47</v>
      </c>
      <c r="P86" s="22">
        <f t="shared" si="19"/>
        <v>81.034482758620683</v>
      </c>
      <c r="Q86" s="44"/>
      <c r="R86" s="44"/>
      <c r="S86" s="44"/>
      <c r="T86" s="44"/>
      <c r="U86" s="44">
        <v>3</v>
      </c>
      <c r="V86" s="44">
        <v>100</v>
      </c>
      <c r="W86" s="44">
        <v>1</v>
      </c>
      <c r="X86" s="21">
        <f t="shared" si="20"/>
        <v>50</v>
      </c>
      <c r="Y86" s="44">
        <v>2</v>
      </c>
      <c r="Z86" s="21">
        <f t="shared" si="21"/>
        <v>100</v>
      </c>
      <c r="AA86" s="44">
        <v>2</v>
      </c>
      <c r="AB86" s="21">
        <f t="shared" si="22"/>
        <v>66.666666666666671</v>
      </c>
      <c r="AC86" s="44"/>
      <c r="AD86" s="44"/>
      <c r="AE86" s="44"/>
      <c r="AF86" s="44"/>
    </row>
    <row r="87" spans="1:32">
      <c r="A87" s="6">
        <v>80</v>
      </c>
      <c r="B87" s="44" t="s">
        <v>130</v>
      </c>
      <c r="C87" s="44">
        <v>5</v>
      </c>
      <c r="D87" s="21">
        <f t="shared" si="12"/>
        <v>100</v>
      </c>
      <c r="E87" s="44">
        <v>11</v>
      </c>
      <c r="F87" s="21">
        <f t="shared" si="13"/>
        <v>91.666666666666671</v>
      </c>
      <c r="G87" s="44">
        <v>13</v>
      </c>
      <c r="H87" s="21">
        <f t="shared" si="14"/>
        <v>76.470588235294116</v>
      </c>
      <c r="I87" s="44">
        <v>13</v>
      </c>
      <c r="J87" s="21">
        <f t="shared" si="15"/>
        <v>100</v>
      </c>
      <c r="K87" s="6">
        <v>4</v>
      </c>
      <c r="L87" s="60">
        <f t="shared" si="16"/>
        <v>66.666666666666657</v>
      </c>
      <c r="M87" s="44">
        <v>3</v>
      </c>
      <c r="N87" s="21">
        <f t="shared" si="17"/>
        <v>60</v>
      </c>
      <c r="O87" s="22">
        <f t="shared" si="23"/>
        <v>49</v>
      </c>
      <c r="P87" s="22">
        <f t="shared" si="19"/>
        <v>84.482758620689651</v>
      </c>
      <c r="Q87" s="44"/>
      <c r="R87" s="44"/>
      <c r="S87" s="44"/>
      <c r="T87" s="44"/>
      <c r="U87" s="44">
        <v>3</v>
      </c>
      <c r="V87" s="44">
        <v>100</v>
      </c>
      <c r="W87" s="44">
        <v>2</v>
      </c>
      <c r="X87" s="21">
        <f t="shared" si="20"/>
        <v>100</v>
      </c>
      <c r="Y87" s="44">
        <v>2</v>
      </c>
      <c r="Z87" s="21">
        <f t="shared" si="21"/>
        <v>100</v>
      </c>
      <c r="AA87" s="44">
        <v>2</v>
      </c>
      <c r="AB87" s="21">
        <f>AA87*100/3</f>
        <v>66.666666666666671</v>
      </c>
      <c r="AC87" s="44"/>
      <c r="AD87" s="44"/>
      <c r="AE87" s="44"/>
      <c r="AF87" s="44"/>
    </row>
    <row r="88" spans="1:32">
      <c r="A88" s="44"/>
      <c r="B88" s="44"/>
      <c r="C88" s="44"/>
      <c r="D88" s="44"/>
      <c r="E88" s="44"/>
      <c r="F88" s="44"/>
      <c r="G88" s="44"/>
      <c r="H88" s="44"/>
      <c r="I88" s="44"/>
      <c r="J88" s="21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</row>
  </sheetData>
  <mergeCells count="5">
    <mergeCell ref="A1:AF1"/>
    <mergeCell ref="A2:AF4"/>
    <mergeCell ref="C6:N6"/>
    <mergeCell ref="O6:P6"/>
    <mergeCell ref="Q6:AD6"/>
  </mergeCells>
  <conditionalFormatting sqref="D7:D70 R8:R70">
    <cfRule type="cellIs" dxfId="18" priority="11" operator="lessThan">
      <formula>75</formula>
    </cfRule>
  </conditionalFormatting>
  <conditionalFormatting sqref="L1:L1048576">
    <cfRule type="cellIs" dxfId="17" priority="9" operator="lessThan">
      <formula>75</formula>
    </cfRule>
  </conditionalFormatting>
  <conditionalFormatting sqref="H8:H87">
    <cfRule type="cellIs" dxfId="16" priority="8" operator="lessThan">
      <formula>75</formula>
    </cfRule>
  </conditionalFormatting>
  <conditionalFormatting sqref="J8:J87">
    <cfRule type="cellIs" dxfId="15" priority="7" operator="lessThan">
      <formula>75</formula>
    </cfRule>
  </conditionalFormatting>
  <conditionalFormatting sqref="P71:P87">
    <cfRule type="cellIs" dxfId="14" priority="6" operator="lessThan">
      <formula>75</formula>
    </cfRule>
  </conditionalFormatting>
  <conditionalFormatting sqref="V8:V87">
    <cfRule type="cellIs" dxfId="13" priority="5" operator="lessThan">
      <formula>75</formula>
    </cfRule>
  </conditionalFormatting>
  <conditionalFormatting sqref="X8:X87">
    <cfRule type="cellIs" dxfId="12" priority="4" operator="lessThan">
      <formula>75</formula>
    </cfRule>
  </conditionalFormatting>
  <conditionalFormatting sqref="Z8:Z87">
    <cfRule type="cellIs" dxfId="11" priority="3" operator="lessThan">
      <formula>75</formula>
    </cfRule>
  </conditionalFormatting>
  <conditionalFormatting sqref="AB8:AB87">
    <cfRule type="cellIs" dxfId="10" priority="2" operator="lessThan">
      <formula>75</formula>
    </cfRule>
  </conditionalFormatting>
  <conditionalFormatting sqref="P8:P87">
    <cfRule type="cellIs" dxfId="0" priority="1" operator="lessThan">
      <formula>75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EXTC</vt:lpstr>
      <vt:lpstr>1st list</vt:lpstr>
      <vt:lpstr>Sheet1</vt:lpstr>
      <vt:lpstr>Sheet2</vt:lpstr>
      <vt:lpstr>2nd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Ereena</dc:creator>
  <cp:lastModifiedBy>EXTC Lab</cp:lastModifiedBy>
  <cp:lastPrinted>2018-08-10T09:51:33Z</cp:lastPrinted>
  <dcterms:created xsi:type="dcterms:W3CDTF">2016-06-23T05:06:37Z</dcterms:created>
  <dcterms:modified xsi:type="dcterms:W3CDTF">2018-10-01T08:45:18Z</dcterms:modified>
</cp:coreProperties>
</file>